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Op1b" sheetId="4" r:id="rId1"/>
    <sheet name="Cap" sheetId="1" r:id="rId2"/>
    <sheet name="Admin - Personnel" sheetId="3" r:id="rId3"/>
    <sheet name="Admin - Capital" sheetId="2" r:id="rId4"/>
  </sheets>
  <externalReferences>
    <externalReference r:id="rId7"/>
  </externalReferences>
  <definedNames>
    <definedName name="_xlnm.Print_Area" localSheetId="1">'Cap'!$A$1:$G$20</definedName>
    <definedName name="_xlnm.Print_Area" localSheetId="0">'Op1b'!$A$1:$H$10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<sst xmlns="http://schemas.openxmlformats.org/spreadsheetml/2006/main" count="131" uniqueCount="62">
  <si>
    <t>Budget</t>
  </si>
  <si>
    <t>Fund</t>
  </si>
  <si>
    <t>Page</t>
  </si>
  <si>
    <t>Source</t>
  </si>
  <si>
    <t>Capital Project</t>
  </si>
  <si>
    <t>Deliverable</t>
  </si>
  <si>
    <t>From</t>
  </si>
  <si>
    <t>To</t>
  </si>
  <si>
    <t>Amount</t>
  </si>
  <si>
    <t xml:space="preserve">-   </t>
  </si>
  <si>
    <t>Net Change, 2023 Capital Budget:</t>
  </si>
  <si>
    <t xml:space="preserve">$-   </t>
  </si>
  <si>
    <t>Capital Amendment #3 - Park Reconstruction - Parks Tax Deliverable Swap</t>
  </si>
  <si>
    <t>Presented by Councilperson Wilson</t>
  </si>
  <si>
    <t>Parks Tax</t>
  </si>
  <si>
    <t>Park Reconstruction - Parks Tax</t>
  </si>
  <si>
    <t>Allegheny Commons Court Upgrades</t>
  </si>
  <si>
    <t>Allegheny Commons East Plan</t>
  </si>
  <si>
    <t>Michael Flynn Memorial Field and Trail Connection</t>
  </si>
  <si>
    <t>Marmaduke Dek Hockey Electronic Scoreboard and Dasher System</t>
  </si>
  <si>
    <t>Capital Amendment #4 - New Park Reconstruction - Parks Tax Deliverables</t>
  </si>
  <si>
    <t>Presented by Council President Kail-Smith and Councilperson Strassburger</t>
  </si>
  <si>
    <t xml:space="preserve">Allegheny Commons North Promenade - Pittsburgh Parks Concervancy </t>
  </si>
  <si>
    <t xml:space="preserve"> -   </t>
  </si>
  <si>
    <t>Westwood School Field Concession Stand</t>
  </si>
  <si>
    <t>-</t>
  </si>
  <si>
    <t>Administration Amendments</t>
  </si>
  <si>
    <t>Capital</t>
  </si>
  <si>
    <t>Budget Page</t>
  </si>
  <si>
    <t>Increase/Decrease</t>
  </si>
  <si>
    <t>6 Year</t>
  </si>
  <si>
    <t>Total</t>
  </si>
  <si>
    <t>Impact</t>
  </si>
  <si>
    <t>Increase</t>
  </si>
  <si>
    <t>Total (Other)</t>
  </si>
  <si>
    <t>#5 - Adding funding for Fowler Pool and Cross/Strauss Parklet projects (Parks Trust Fund)</t>
  </si>
  <si>
    <t>NOTE: please also update the "Project Fund-Out" line in the Parks TF</t>
  </si>
  <si>
    <t>PARKS RECONSTRUCTION - PaARKS TAX</t>
  </si>
  <si>
    <t>104-106</t>
  </si>
  <si>
    <t>Fowler Pool Upgrades</t>
  </si>
  <si>
    <t>Cross and Strauss Parklet Upgrades</t>
  </si>
  <si>
    <t>Approved</t>
  </si>
  <si>
    <t>Increase/</t>
  </si>
  <si>
    <t>Object Account
Step/Grade</t>
  </si>
  <si>
    <t>5 Year</t>
  </si>
  <si>
    <t>Decrease</t>
  </si>
  <si>
    <t>Change</t>
  </si>
  <si>
    <t>Health Insurance</t>
  </si>
  <si>
    <t xml:space="preserve">                                </t>
  </si>
  <si>
    <t>various</t>
  </si>
  <si>
    <t>#14 - Update PJCBC healthcare rates (Trust Funds)</t>
  </si>
  <si>
    <r>
      <t xml:space="preserve">Operating Amendment #1b- </t>
    </r>
    <r>
      <rPr>
        <sz val="12"/>
        <color theme="1"/>
        <rFont val="Times New Roman"/>
        <family val="1"/>
      </rPr>
      <t>Increase Non-union salaries by 1% in 2023</t>
    </r>
  </si>
  <si>
    <t>Presented by Councilman Lavelle</t>
  </si>
  <si>
    <t>rate/grade</t>
  </si>
  <si>
    <t>or account</t>
  </si>
  <si>
    <t>Dept.</t>
  </si>
  <si>
    <t>Position/Account</t>
  </si>
  <si>
    <t>All</t>
  </si>
  <si>
    <t>Salaries (Citywide Trust Funds)</t>
  </si>
  <si>
    <t>Social Security (Citywide Trust Funds)</t>
  </si>
  <si>
    <t>Other Insurance/ Benefits (Citywide Trust Funds)</t>
  </si>
  <si>
    <t>Net Change, 2023 Operating Budget: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</si>
</sst>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sz val="11"/>
      <color rgb="FF000000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2"/>
      <color rgb="FF000000"/>
      <name val="Times New Roman"/>
      <family val="1"/>
    </font>
    <font>
      <b/>
      <sz val="11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0" xfId="0" applyFont="1"/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3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8" fillId="0" borderId="0" xfId="0" applyFont="1" applyAlignment="1">
      <alignment horizontal="right" vertical="center"/>
    </xf>
    <xf numFmtId="0" fontId="7" fillId="0" borderId="0" xfId="0" applyFont="1"/>
    <xf numFmtId="6" fontId="6" fillId="0" borderId="0" xfId="0" applyNumberFormat="1" applyFont="1" applyAlignment="1">
      <alignment vertical="center"/>
    </xf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left" vertical="center" wrapText="1"/>
    </xf>
    <xf numFmtId="0" fontId="2" fillId="3" borderId="1" xfId="0" applyFont="1" applyFill="1" applyBorder="1" applyAlignment="1">
      <alignment horizontal="center"/>
    </xf>
    <xf numFmtId="164" fontId="9" fillId="4" borderId="1" xfId="18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vertical="center" wrapText="1"/>
    </xf>
    <xf numFmtId="164" fontId="0" fillId="0" borderId="1" xfId="18" applyNumberFormat="1" applyFont="1" applyBorder="1"/>
    <xf numFmtId="164" fontId="2" fillId="0" borderId="1" xfId="18" applyNumberFormat="1" applyFont="1" applyBorder="1"/>
    <xf numFmtId="0" fontId="0" fillId="0" borderId="0" xfId="0" applyFont="1" applyFill="1"/>
    <xf numFmtId="0" fontId="0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164" fontId="0" fillId="0" borderId="0" xfId="0" applyNumberFormat="1" applyFont="1" applyFill="1"/>
    <xf numFmtId="0" fontId="0" fillId="0" borderId="0" xfId="0" applyFont="1" applyAlignment="1">
      <alignment horizontal="center"/>
    </xf>
    <xf numFmtId="165" fontId="0" fillId="0" borderId="0" xfId="0" applyNumberFormat="1" applyFont="1"/>
    <xf numFmtId="165" fontId="2" fillId="0" borderId="0" xfId="0" applyNumberFormat="1" applyFont="1"/>
    <xf numFmtId="0" fontId="9" fillId="4" borderId="3" xfId="0" applyFont="1" applyFill="1" applyBorder="1" applyAlignment="1">
      <alignment horizontal="center"/>
    </xf>
    <xf numFmtId="0" fontId="9" fillId="4" borderId="3" xfId="0" applyFont="1" applyFill="1" applyBorder="1" applyAlignment="1">
      <alignment/>
    </xf>
    <xf numFmtId="0" fontId="9" fillId="4" borderId="4" xfId="0" applyFont="1" applyFill="1" applyBorder="1" applyAlignment="1">
      <alignment horizontal="center"/>
    </xf>
    <xf numFmtId="0" fontId="9" fillId="4" borderId="4" xfId="0" applyFont="1" applyFill="1" applyBorder="1" applyAlignment="1">
      <alignment/>
    </xf>
    <xf numFmtId="164" fontId="9" fillId="4" borderId="5" xfId="18" applyNumberFormat="1" applyFont="1" applyFill="1" applyBorder="1" applyAlignment="1">
      <alignment horizontal="center"/>
    </xf>
    <xf numFmtId="165" fontId="0" fillId="0" borderId="0" xfId="16" applyNumberFormat="1" applyFont="1" applyFill="1" applyBorder="1"/>
    <xf numFmtId="165" fontId="2" fillId="0" borderId="0" xfId="16" applyNumberFormat="1" applyFont="1" applyFill="1" applyBorder="1"/>
    <xf numFmtId="0" fontId="10" fillId="0" borderId="0" xfId="0" applyFont="1"/>
    <xf numFmtId="0" fontId="12" fillId="5" borderId="1" xfId="0" applyFont="1" applyFill="1" applyBorder="1" applyAlignment="1">
      <alignment horizontal="center"/>
    </xf>
    <xf numFmtId="0" fontId="12" fillId="5" borderId="1" xfId="0" applyFont="1" applyFill="1" applyBorder="1"/>
    <xf numFmtId="0" fontId="11" fillId="0" borderId="0" xfId="0" applyFont="1"/>
    <xf numFmtId="164" fontId="11" fillId="0" borderId="0" xfId="18" applyNumberFormat="1" applyFont="1"/>
    <xf numFmtId="164" fontId="11" fillId="5" borderId="1" xfId="18" applyNumberFormat="1" applyFont="1" applyFill="1" applyBorder="1" applyAlignment="1">
      <alignment horizontal="center"/>
    </xf>
    <xf numFmtId="165" fontId="0" fillId="0" borderId="0" xfId="0" applyNumberFormat="1"/>
    <xf numFmtId="164" fontId="0" fillId="0" borderId="0" xfId="0" applyNumberFormat="1"/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164" fontId="11" fillId="0" borderId="1" xfId="18" applyNumberFormat="1" applyFont="1" applyBorder="1"/>
    <xf numFmtId="0" fontId="11" fillId="0" borderId="0" xfId="0" applyFont="1" applyAlignment="1">
      <alignment horizontal="center"/>
    </xf>
    <xf numFmtId="164" fontId="12" fillId="0" borderId="0" xfId="18" applyNumberFormat="1" applyFont="1" applyAlignment="1">
      <alignment horizontal="right"/>
    </xf>
    <xf numFmtId="165" fontId="12" fillId="0" borderId="0" xfId="16" applyNumberFormat="1" applyFont="1"/>
    <xf numFmtId="0" fontId="9" fillId="4" borderId="6" xfId="0" applyFont="1" applyFill="1" applyBorder="1" applyAlignment="1">
      <alignment horizontal="center" wrapText="1"/>
    </xf>
    <xf numFmtId="0" fontId="9" fillId="4" borderId="2" xfId="0" applyFont="1" applyFill="1" applyBorder="1" applyAlignment="1">
      <alignment horizontal="center" wrapText="1"/>
    </xf>
    <xf numFmtId="1" fontId="9" fillId="3" borderId="7" xfId="18" applyNumberFormat="1" applyFont="1" applyFill="1" applyBorder="1" applyAlignment="1">
      <alignment horizontal="center"/>
    </xf>
    <xf numFmtId="1" fontId="9" fillId="3" borderId="5" xfId="18" applyNumberFormat="1" applyFont="1" applyFill="1" applyBorder="1" applyAlignment="1">
      <alignment horizontal="center"/>
    </xf>
    <xf numFmtId="1" fontId="9" fillId="3" borderId="1" xfId="18" applyNumberFormat="1" applyFont="1" applyFill="1" applyBorder="1" applyAlignment="1">
      <alignment horizontal="center"/>
    </xf>
    <xf numFmtId="0" fontId="9" fillId="4" borderId="3" xfId="0" applyFont="1" applyFill="1" applyBorder="1" applyAlignment="1">
      <alignment horizontal="left" wrapText="1"/>
    </xf>
    <xf numFmtId="0" fontId="9" fillId="4" borderId="4" xfId="0" applyFont="1" applyFill="1" applyBorder="1" applyAlignment="1">
      <alignment horizontal="left" wrapText="1"/>
    </xf>
    <xf numFmtId="0" fontId="9" fillId="4" borderId="1" xfId="0" applyFont="1" applyFill="1" applyBorder="1" applyAlignment="1">
      <alignment horizontal="center" wrapText="1"/>
    </xf>
    <xf numFmtId="0" fontId="9" fillId="4" borderId="3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ricer\AppData\Local\Temp\MicrosoftEdgeDownloads\b9c2ba38-4faf-4bd2-a3d4-ac424a19ddad\0336BudgetSummary5yrForecas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336BudgetSummary5yrForecast"/>
    </sheetNames>
    <sheetDataSet>
      <sheetData sheetId="0">
        <row r="7">
          <cell r="H7">
            <v>232425.72232</v>
          </cell>
        </row>
        <row r="10">
          <cell r="H10">
            <v>3918.790995</v>
          </cell>
        </row>
        <row r="11">
          <cell r="H11">
            <v>22360.251893</v>
          </cell>
        </row>
        <row r="40">
          <cell r="H40">
            <v>71650.25792</v>
          </cell>
        </row>
        <row r="44">
          <cell r="H44">
            <v>837.256132</v>
          </cell>
        </row>
        <row r="45">
          <cell r="H45">
            <v>5293.907706</v>
          </cell>
        </row>
        <row r="58">
          <cell r="H58">
            <v>33797.881104</v>
          </cell>
        </row>
        <row r="61">
          <cell r="H61">
            <v>655.68833</v>
          </cell>
        </row>
        <row r="62">
          <cell r="H62">
            <v>2585.537904</v>
          </cell>
        </row>
        <row r="73">
          <cell r="H73">
            <v>92764.932832</v>
          </cell>
        </row>
        <row r="76">
          <cell r="H76">
            <v>1875.411567</v>
          </cell>
        </row>
        <row r="77">
          <cell r="H77">
            <v>7096.517358</v>
          </cell>
        </row>
        <row r="92">
          <cell r="H92">
            <v>37419.2</v>
          </cell>
        </row>
        <row r="96">
          <cell r="H96">
            <v>859.254211</v>
          </cell>
        </row>
        <row r="97">
          <cell r="H97">
            <v>129012.5688</v>
          </cell>
        </row>
        <row r="106">
          <cell r="H106">
            <v>431281.67732</v>
          </cell>
        </row>
        <row r="109">
          <cell r="H109">
            <v>9743.475591</v>
          </cell>
        </row>
        <row r="110">
          <cell r="H110">
            <v>32993.048319</v>
          </cell>
        </row>
        <row r="124">
          <cell r="H124">
            <v>1207620.96208</v>
          </cell>
        </row>
        <row r="127">
          <cell r="H127">
            <v>25389.826716</v>
          </cell>
        </row>
        <row r="128">
          <cell r="H128">
            <v>93683.503593</v>
          </cell>
        </row>
        <row r="146">
          <cell r="H146">
            <v>834376.37712</v>
          </cell>
        </row>
        <row r="149">
          <cell r="H149">
            <v>17815.987324</v>
          </cell>
        </row>
        <row r="150">
          <cell r="H150">
            <v>63829.792851</v>
          </cell>
        </row>
        <row r="163">
          <cell r="H163">
            <v>3474769.66096</v>
          </cell>
        </row>
        <row r="166">
          <cell r="H166">
            <v>81795.34047</v>
          </cell>
        </row>
        <row r="167">
          <cell r="H167">
            <v>265819.879063</v>
          </cell>
        </row>
        <row r="194">
          <cell r="H194">
            <v>49836.29456</v>
          </cell>
        </row>
        <row r="197">
          <cell r="H197">
            <v>1000.758155</v>
          </cell>
        </row>
        <row r="198">
          <cell r="H198">
            <v>3812.476534</v>
          </cell>
        </row>
        <row r="217">
          <cell r="H217">
            <v>1249184.29456</v>
          </cell>
        </row>
        <row r="220">
          <cell r="H220">
            <v>8540.253003</v>
          </cell>
        </row>
        <row r="221">
          <cell r="H221">
            <v>52159.614286</v>
          </cell>
        </row>
        <row r="248">
          <cell r="H248">
            <v>1515157.3051</v>
          </cell>
        </row>
        <row r="251">
          <cell r="H251">
            <v>28121.084704</v>
          </cell>
        </row>
        <row r="252">
          <cell r="H252">
            <v>115909.533837</v>
          </cell>
        </row>
        <row r="276">
          <cell r="H276">
            <v>178214.91096</v>
          </cell>
        </row>
        <row r="279">
          <cell r="H279">
            <v>1621.397793</v>
          </cell>
        </row>
        <row r="280">
          <cell r="H280">
            <v>5340.538514</v>
          </cell>
        </row>
        <row r="297">
          <cell r="H297">
            <v>2169432.88368</v>
          </cell>
        </row>
        <row r="300">
          <cell r="H300">
            <v>41560.736667</v>
          </cell>
        </row>
        <row r="301">
          <cell r="H301">
            <v>165961.619655</v>
          </cell>
        </row>
        <row r="310">
          <cell r="H310">
            <v>2286275.04144</v>
          </cell>
        </row>
        <row r="314">
          <cell r="H314">
            <v>50350.324872</v>
          </cell>
        </row>
        <row r="315">
          <cell r="H315">
            <v>201908.070666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9"/>
  <sheetViews>
    <sheetView tabSelected="1" workbookViewId="0" topLeftCell="A1"/>
  </sheetViews>
  <sheetFormatPr defaultColWidth="9.140625" defaultRowHeight="15"/>
  <cols>
    <col min="3" max="3" width="10.7109375" style="0" bestFit="1" customWidth="1"/>
    <col min="4" max="4" width="10.7109375" style="0" customWidth="1"/>
    <col min="5" max="5" width="75.28125" style="0" bestFit="1" customWidth="1"/>
    <col min="6" max="8" width="15.7109375" style="0" customWidth="1"/>
    <col min="11" max="11" width="11.57421875" style="0" bestFit="1" customWidth="1"/>
    <col min="12" max="12" width="12.7109375" style="0" customWidth="1"/>
    <col min="13" max="13" width="11.28125" style="0" customWidth="1"/>
    <col min="14" max="14" width="12.7109375" style="0" customWidth="1"/>
    <col min="15" max="15" width="12.00390625" style="0" customWidth="1"/>
    <col min="16" max="17" width="10.57421875" style="0" customWidth="1"/>
  </cols>
  <sheetData>
    <row r="1" ht="17.5">
      <c r="A1" s="43" t="s">
        <v>51</v>
      </c>
    </row>
    <row r="2" ht="15">
      <c r="A2" t="s">
        <v>52</v>
      </c>
    </row>
    <row r="4" spans="1:8" ht="15.5">
      <c r="A4" s="44" t="s">
        <v>0</v>
      </c>
      <c r="B4" s="45" t="s">
        <v>42</v>
      </c>
      <c r="C4" s="45" t="s">
        <v>53</v>
      </c>
      <c r="D4" s="44"/>
      <c r="E4" s="46"/>
      <c r="F4" s="47"/>
      <c r="G4" s="47"/>
      <c r="H4" s="47"/>
    </row>
    <row r="5" spans="1:17" ht="15.5">
      <c r="A5" s="44" t="s">
        <v>2</v>
      </c>
      <c r="B5" s="45" t="s">
        <v>45</v>
      </c>
      <c r="C5" s="45" t="s">
        <v>54</v>
      </c>
      <c r="D5" s="44" t="s">
        <v>55</v>
      </c>
      <c r="E5" s="45" t="s">
        <v>56</v>
      </c>
      <c r="F5" s="48" t="s">
        <v>6</v>
      </c>
      <c r="G5" s="48" t="s">
        <v>7</v>
      </c>
      <c r="H5" s="48" t="s">
        <v>8</v>
      </c>
      <c r="M5" s="49"/>
      <c r="N5" s="50"/>
      <c r="O5" s="50"/>
      <c r="P5" s="50"/>
      <c r="Q5" s="50"/>
    </row>
    <row r="6" spans="1:17" ht="15.5">
      <c r="A6" s="51"/>
      <c r="B6" s="52" t="s">
        <v>33</v>
      </c>
      <c r="C6" s="51">
        <v>51101</v>
      </c>
      <c r="D6" s="51" t="s">
        <v>57</v>
      </c>
      <c r="E6" s="52" t="s">
        <v>58</v>
      </c>
      <c r="F6" s="53">
        <f>829902+92099+33470+429474+1195894+37419+2148996+71259+2276951+3470415+49352+1247255+232044+1513208+177537</f>
        <v>13805275</v>
      </c>
      <c r="G6" s="53">
        <f>'[1]0336BudgetSummary5yrForecast'!$H$7+'[1]0336BudgetSummary5yrForecast'!$H$40+'[1]0336BudgetSummary5yrForecast'!$H$58+'[1]0336BudgetSummary5yrForecast'!$H$73+'[1]0336BudgetSummary5yrForecast'!$H$92+'[1]0336BudgetSummary5yrForecast'!$H$106+'[1]0336BudgetSummary5yrForecast'!$H$124+'[1]0336BudgetSummary5yrForecast'!$H$146+'[1]0336BudgetSummary5yrForecast'!$H$163+'[1]0336BudgetSummary5yrForecast'!$H$194+'[1]0336BudgetSummary5yrForecast'!$H$217+'[1]0336BudgetSummary5yrForecast'!$H$248+'[1]0336BudgetSummary5yrForecast'!$H$276+'[1]0336BudgetSummary5yrForecast'!$H$297+'[1]0336BudgetSummary5yrForecast'!$H$310</f>
        <v>13864207.401956</v>
      </c>
      <c r="H6" s="53">
        <f>G6-F6</f>
        <v>58932.401955999434</v>
      </c>
      <c r="M6" s="50"/>
      <c r="N6" s="50"/>
      <c r="O6" s="50"/>
      <c r="P6" s="50"/>
      <c r="Q6" s="50"/>
    </row>
    <row r="7" spans="1:8" ht="15.5">
      <c r="A7" s="51"/>
      <c r="B7" s="52" t="s">
        <v>33</v>
      </c>
      <c r="C7" s="51">
        <v>52201</v>
      </c>
      <c r="D7" s="51" t="s">
        <v>57</v>
      </c>
      <c r="E7" s="52" t="s">
        <v>59</v>
      </c>
      <c r="F7" s="53">
        <f>63487+7046+2560+32855+92786+129013+164398+5264+201195+265487+3775+52012+22331+115760+5289</f>
        <v>1163258</v>
      </c>
      <c r="G7" s="53">
        <f>'[1]0336BudgetSummary5yrForecast'!$H$11+'[1]0336BudgetSummary5yrForecast'!$H$45+'[1]0336BudgetSummary5yrForecast'!$H$62+'[1]0336BudgetSummary5yrForecast'!$H$77+'[1]0336BudgetSummary5yrForecast'!$H$97+'[1]0336BudgetSummary5yrForecast'!$H$110+'[1]0336BudgetSummary5yrForecast'!$H$128+'[1]0336BudgetSummary5yrForecast'!$H$150+'[1]0336BudgetSummary5yrForecast'!$H$167+'[1]0336BudgetSummary5yrForecast'!$H$198+'[1]0336BudgetSummary5yrForecast'!$H$221+'[1]0336BudgetSummary5yrForecast'!$H$252+'[1]0336BudgetSummary5yrForecast'!$H$280+'[1]0336BudgetSummary5yrForecast'!$H$301+'[1]0336BudgetSummary5yrForecast'!$H$315</f>
        <v>1167766.860979</v>
      </c>
      <c r="H7" s="53">
        <f aca="true" t="shared" si="0" ref="H7:H8">G7-F7</f>
        <v>4508.860979000106</v>
      </c>
    </row>
    <row r="8" spans="1:8" ht="15.5">
      <c r="A8" s="51"/>
      <c r="B8" s="52" t="s">
        <v>33</v>
      </c>
      <c r="C8" s="51">
        <v>52111</v>
      </c>
      <c r="D8" s="51" t="s">
        <v>57</v>
      </c>
      <c r="E8" s="52" t="s">
        <v>60</v>
      </c>
      <c r="F8" s="53">
        <f>17739+1864+650+9712+25159+859+41210+831+50190+81712+992+8507+3912+28234+1610</f>
        <v>273181</v>
      </c>
      <c r="G8" s="53">
        <f>'[1]0336BudgetSummary5yrForecast'!$H$10+'[1]0336BudgetSummary5yrForecast'!$H$44+'[1]0336BudgetSummary5yrForecast'!$H$61+'[1]0336BudgetSummary5yrForecast'!$H$76+'[1]0336BudgetSummary5yrForecast'!$H$96+'[1]0336BudgetSummary5yrForecast'!$H$109+'[1]0336BudgetSummary5yrForecast'!$H$127+'[1]0336BudgetSummary5yrForecast'!$H$149+'[1]0336BudgetSummary5yrForecast'!$H$166+'[1]0336BudgetSummary5yrForecast'!$H$197+'[1]0336BudgetSummary5yrForecast'!$H$220+'[1]0336BudgetSummary5yrForecast'!$H$251+'[1]0336BudgetSummary5yrForecast'!$H$279+'[1]0336BudgetSummary5yrForecast'!$H$300+'[1]0336BudgetSummary5yrForecast'!$H$314</f>
        <v>274085.58653</v>
      </c>
      <c r="H8" s="53">
        <f t="shared" si="0"/>
        <v>904.5865299999714</v>
      </c>
    </row>
    <row r="9" spans="1:8" ht="15.5">
      <c r="A9" s="46"/>
      <c r="B9" s="46"/>
      <c r="C9" s="46"/>
      <c r="D9" s="54"/>
      <c r="E9" s="46"/>
      <c r="F9" s="47"/>
      <c r="G9" s="55" t="s">
        <v>61</v>
      </c>
      <c r="H9" s="56">
        <f>SUM(H6:H8)</f>
        <v>64345.84946499951</v>
      </c>
    </row>
  </sheetData>
  <printOptions/>
  <pageMargins left="0.7" right="0.7" top="0.75" bottom="0.75" header="0.3" footer="0.3"/>
  <pageSetup fitToHeight="0" fitToWidth="1"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workbookViewId="0" topLeftCell="A1">
      <selection activeCell="D24" sqref="D24"/>
    </sheetView>
  </sheetViews>
  <sheetFormatPr defaultColWidth="9.140625" defaultRowHeight="15"/>
  <cols>
    <col min="1" max="1" width="10.140625" style="0" bestFit="1" customWidth="1"/>
    <col min="2" max="2" width="11.140625" style="0" bestFit="1" customWidth="1"/>
    <col min="3" max="3" width="29.8515625" style="0" bestFit="1" customWidth="1"/>
    <col min="4" max="4" width="75.28125" style="0" bestFit="1" customWidth="1"/>
    <col min="5" max="5" width="12.8515625" style="0" bestFit="1" customWidth="1"/>
    <col min="6" max="7" width="14.140625" style="0" customWidth="1"/>
    <col min="8" max="8" width="12.421875" style="0" hidden="1" customWidth="1"/>
  </cols>
  <sheetData>
    <row r="1" spans="1:8" ht="17.5">
      <c r="A1" s="1" t="s">
        <v>12</v>
      </c>
      <c r="B1" s="2"/>
      <c r="C1" s="2"/>
      <c r="D1" s="2"/>
      <c r="E1" s="2"/>
      <c r="F1" s="2"/>
      <c r="G1" s="2"/>
      <c r="H1" s="3"/>
    </row>
    <row r="2" spans="1:8" ht="18">
      <c r="A2" s="4" t="s">
        <v>13</v>
      </c>
      <c r="B2" s="2"/>
      <c r="C2" s="2"/>
      <c r="D2" s="2"/>
      <c r="E2" s="2"/>
      <c r="F2" s="2"/>
      <c r="G2" s="2"/>
      <c r="H2" s="3"/>
    </row>
    <row r="3" spans="1:8" ht="15.5">
      <c r="A3" s="5" t="s">
        <v>0</v>
      </c>
      <c r="B3" s="5" t="s">
        <v>1</v>
      </c>
      <c r="C3" s="6"/>
      <c r="D3" s="7" t="s">
        <v>36</v>
      </c>
      <c r="E3" s="8"/>
      <c r="F3" s="9"/>
      <c r="G3" s="9"/>
      <c r="H3" s="3"/>
    </row>
    <row r="4" spans="1:8" ht="15.5">
      <c r="A4" s="5" t="s">
        <v>2</v>
      </c>
      <c r="B4" s="5" t="s">
        <v>3</v>
      </c>
      <c r="C4" s="10" t="s">
        <v>4</v>
      </c>
      <c r="D4" s="10" t="s">
        <v>5</v>
      </c>
      <c r="E4" s="5" t="s">
        <v>6</v>
      </c>
      <c r="F4" s="5" t="s">
        <v>7</v>
      </c>
      <c r="G4" s="5" t="s">
        <v>8</v>
      </c>
      <c r="H4" s="3"/>
    </row>
    <row r="5" spans="1:8" s="16" customFormat="1" ht="15.5">
      <c r="A5" s="11">
        <v>105</v>
      </c>
      <c r="B5" s="11" t="s">
        <v>14</v>
      </c>
      <c r="C5" s="12" t="s">
        <v>15</v>
      </c>
      <c r="D5" s="12" t="s">
        <v>16</v>
      </c>
      <c r="E5" s="13">
        <v>857000</v>
      </c>
      <c r="F5" s="13">
        <v>357000</v>
      </c>
      <c r="G5" s="14">
        <v>-500000</v>
      </c>
      <c r="H5" s="15"/>
    </row>
    <row r="6" spans="1:8" s="16" customFormat="1" ht="15.5">
      <c r="A6" s="11">
        <v>105</v>
      </c>
      <c r="B6" s="11" t="s">
        <v>14</v>
      </c>
      <c r="C6" s="12" t="s">
        <v>15</v>
      </c>
      <c r="D6" s="12" t="s">
        <v>17</v>
      </c>
      <c r="E6" s="11" t="s">
        <v>9</v>
      </c>
      <c r="F6" s="13">
        <v>150000</v>
      </c>
      <c r="G6" s="14">
        <v>150000</v>
      </c>
      <c r="H6" s="15"/>
    </row>
    <row r="7" spans="1:8" ht="15.5">
      <c r="A7" s="11">
        <v>105</v>
      </c>
      <c r="B7" s="11" t="s">
        <v>14</v>
      </c>
      <c r="C7" s="12" t="s">
        <v>15</v>
      </c>
      <c r="D7" s="12" t="s">
        <v>18</v>
      </c>
      <c r="E7" s="11" t="s">
        <v>9</v>
      </c>
      <c r="F7" s="13">
        <v>200000</v>
      </c>
      <c r="G7" s="14">
        <v>200000</v>
      </c>
      <c r="H7" s="3"/>
    </row>
    <row r="8" spans="1:7" ht="15.5">
      <c r="A8" s="11">
        <v>105</v>
      </c>
      <c r="B8" s="11" t="s">
        <v>14</v>
      </c>
      <c r="C8" s="12" t="s">
        <v>15</v>
      </c>
      <c r="D8" s="12" t="s">
        <v>19</v>
      </c>
      <c r="E8" s="11" t="s">
        <v>9</v>
      </c>
      <c r="F8" s="13">
        <v>150000</v>
      </c>
      <c r="G8" s="14">
        <v>150000</v>
      </c>
    </row>
    <row r="9" spans="1:7" ht="15.5">
      <c r="A9" s="9"/>
      <c r="B9" s="9"/>
      <c r="C9" s="9"/>
      <c r="D9" s="9"/>
      <c r="E9" s="9"/>
      <c r="F9" s="17" t="s">
        <v>10</v>
      </c>
      <c r="G9" s="9" t="s">
        <v>11</v>
      </c>
    </row>
    <row r="10" spans="1:7" ht="15">
      <c r="A10" s="18"/>
      <c r="B10" s="18"/>
      <c r="C10" s="18"/>
      <c r="D10" s="18"/>
      <c r="E10" s="18"/>
      <c r="F10" s="18"/>
      <c r="G10" s="18"/>
    </row>
    <row r="11" spans="1:7" ht="15">
      <c r="A11" s="18"/>
      <c r="B11" s="18"/>
      <c r="C11" s="18"/>
      <c r="D11" s="18"/>
      <c r="E11" s="18"/>
      <c r="F11" s="18"/>
      <c r="G11" s="18"/>
    </row>
    <row r="12" spans="1:7" ht="17.5">
      <c r="A12" s="1" t="s">
        <v>20</v>
      </c>
      <c r="B12" s="2"/>
      <c r="C12" s="2"/>
      <c r="D12" s="2"/>
      <c r="E12" s="2"/>
      <c r="F12" s="2"/>
      <c r="G12" s="2"/>
    </row>
    <row r="13" spans="1:7" ht="18">
      <c r="A13" s="4" t="s">
        <v>21</v>
      </c>
      <c r="B13" s="2"/>
      <c r="C13" s="2"/>
      <c r="D13" s="2"/>
      <c r="E13" s="2"/>
      <c r="F13" s="2"/>
      <c r="G13" s="2"/>
    </row>
    <row r="14" spans="1:7" ht="15.5">
      <c r="A14" s="5" t="s">
        <v>0</v>
      </c>
      <c r="B14" s="5" t="s">
        <v>1</v>
      </c>
      <c r="C14" s="6"/>
      <c r="D14" s="7" t="s">
        <v>36</v>
      </c>
      <c r="E14" s="8"/>
      <c r="F14" s="9"/>
      <c r="G14" s="9"/>
    </row>
    <row r="15" spans="1:7" ht="15.5">
      <c r="A15" s="5" t="s">
        <v>2</v>
      </c>
      <c r="B15" s="5" t="s">
        <v>3</v>
      </c>
      <c r="C15" s="10" t="s">
        <v>4</v>
      </c>
      <c r="D15" s="10" t="s">
        <v>5</v>
      </c>
      <c r="E15" s="5" t="s">
        <v>6</v>
      </c>
      <c r="F15" s="5" t="s">
        <v>7</v>
      </c>
      <c r="G15" s="5" t="s">
        <v>8</v>
      </c>
    </row>
    <row r="16" spans="1:7" ht="15.5">
      <c r="A16" s="11">
        <v>105</v>
      </c>
      <c r="B16" s="11" t="s">
        <v>14</v>
      </c>
      <c r="C16" s="12" t="s">
        <v>15</v>
      </c>
      <c r="D16" s="12" t="s">
        <v>22</v>
      </c>
      <c r="E16" s="11" t="s">
        <v>23</v>
      </c>
      <c r="F16" s="13">
        <v>800000</v>
      </c>
      <c r="G16" s="14">
        <v>800000</v>
      </c>
    </row>
    <row r="17" spans="1:7" ht="15.5">
      <c r="A17" s="11">
        <v>105</v>
      </c>
      <c r="B17" s="11" t="s">
        <v>14</v>
      </c>
      <c r="C17" s="12" t="s">
        <v>15</v>
      </c>
      <c r="D17" s="12" t="s">
        <v>24</v>
      </c>
      <c r="E17" s="11" t="s">
        <v>25</v>
      </c>
      <c r="F17" s="13">
        <v>150000</v>
      </c>
      <c r="G17" s="14">
        <v>150000</v>
      </c>
    </row>
    <row r="18" spans="1:7" ht="15.5">
      <c r="A18" s="9"/>
      <c r="B18" s="9"/>
      <c r="C18" s="9"/>
      <c r="D18" s="9"/>
      <c r="E18" s="9"/>
      <c r="F18" s="17" t="s">
        <v>10</v>
      </c>
      <c r="G18" s="19">
        <v>950000</v>
      </c>
    </row>
    <row r="19" spans="1:7" ht="15">
      <c r="A19" s="18"/>
      <c r="B19" s="18"/>
      <c r="C19" s="18"/>
      <c r="D19" s="18"/>
      <c r="E19" s="18"/>
      <c r="F19" s="18"/>
      <c r="G19" s="18"/>
    </row>
    <row r="20" spans="1:7" ht="15">
      <c r="A20" s="18"/>
      <c r="B20" s="18"/>
      <c r="C20" s="18"/>
      <c r="D20" s="18"/>
      <c r="E20" s="18"/>
      <c r="F20" s="18"/>
      <c r="G20" s="18"/>
    </row>
  </sheetData>
  <printOptions/>
  <pageMargins left="0.7" right="0.7" top="0.75" bottom="0.75" header="0.3" footer="0.3"/>
  <pageSetup fitToHeight="0" fitToWidth="1" horizontalDpi="600" verticalDpi="600" orientation="landscape" scale="7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workbookViewId="0" topLeftCell="A1">
      <selection activeCell="D14" sqref="D14"/>
    </sheetView>
  </sheetViews>
  <sheetFormatPr defaultColWidth="9.28125" defaultRowHeight="15"/>
  <cols>
    <col min="1" max="1" width="9.00390625" style="21" customWidth="1"/>
    <col min="2" max="2" width="10.28125" style="33" bestFit="1" customWidth="1"/>
    <col min="3" max="3" width="13.28125" style="21" bestFit="1" customWidth="1"/>
    <col min="4" max="4" width="69.28125" style="21" bestFit="1" customWidth="1"/>
    <col min="5" max="5" width="11.57421875" style="21" bestFit="1" customWidth="1"/>
    <col min="6" max="6" width="12.140625" style="21" bestFit="1" customWidth="1"/>
    <col min="7" max="7" width="12.28125" style="21" bestFit="1" customWidth="1"/>
    <col min="8" max="9" width="12.421875" style="21" bestFit="1" customWidth="1"/>
    <col min="10" max="10" width="12.28125" style="21" bestFit="1" customWidth="1"/>
    <col min="11" max="11" width="12.421875" style="21" bestFit="1" customWidth="1"/>
    <col min="12" max="12" width="13.28125" style="21" bestFit="1" customWidth="1"/>
    <col min="13" max="13" width="11.28125" style="21" bestFit="1" customWidth="1"/>
    <col min="14" max="15" width="12.421875" style="21" bestFit="1" customWidth="1"/>
    <col min="16" max="16" width="11.28125" style="21" bestFit="1" customWidth="1"/>
    <col min="17" max="18" width="12.421875" style="21" bestFit="1" customWidth="1"/>
    <col min="19" max="19" width="11.28125" style="21" bestFit="1" customWidth="1"/>
    <col min="20" max="20" width="14.7109375" style="21" bestFit="1" customWidth="1"/>
    <col min="21" max="21" width="9.28125" style="21" customWidth="1"/>
    <col min="22" max="22" width="11.28125" style="21" bestFit="1" customWidth="1"/>
    <col min="23" max="16384" width="9.28125" style="21" customWidth="1"/>
  </cols>
  <sheetData>
    <row r="1" spans="1:12" ht="15">
      <c r="A1" s="20" t="s">
        <v>26</v>
      </c>
      <c r="F1" s="20"/>
      <c r="G1" s="34"/>
      <c r="H1" s="34"/>
      <c r="I1" s="34"/>
      <c r="J1" s="34"/>
      <c r="K1" s="34"/>
      <c r="L1" s="35"/>
    </row>
    <row r="2" spans="6:12" ht="15">
      <c r="F2" s="20"/>
      <c r="G2" s="34"/>
      <c r="H2" s="34"/>
      <c r="I2" s="34"/>
      <c r="J2" s="34"/>
      <c r="K2" s="34"/>
      <c r="L2" s="35"/>
    </row>
    <row r="3" spans="6:12" ht="15">
      <c r="F3" s="20"/>
      <c r="G3" s="34"/>
      <c r="H3" s="34"/>
      <c r="I3" s="34"/>
      <c r="J3" s="34"/>
      <c r="K3" s="34"/>
      <c r="L3" s="35"/>
    </row>
    <row r="4" spans="1:5" ht="15">
      <c r="A4" s="20" t="s">
        <v>50</v>
      </c>
      <c r="E4" s="21" t="s">
        <v>41</v>
      </c>
    </row>
    <row r="5" spans="1:12" ht="15">
      <c r="A5" s="36" t="s">
        <v>48</v>
      </c>
      <c r="B5" s="36" t="s">
        <v>42</v>
      </c>
      <c r="C5" s="57" t="s">
        <v>43</v>
      </c>
      <c r="D5" s="37"/>
      <c r="E5" s="59">
        <v>2023</v>
      </c>
      <c r="F5" s="59"/>
      <c r="G5" s="60"/>
      <c r="H5" s="23">
        <v>2024</v>
      </c>
      <c r="I5" s="23">
        <v>2025</v>
      </c>
      <c r="J5" s="23">
        <v>2026</v>
      </c>
      <c r="K5" s="23">
        <v>2027</v>
      </c>
      <c r="L5" s="23" t="s">
        <v>44</v>
      </c>
    </row>
    <row r="6" spans="1:12" ht="15">
      <c r="A6" s="38" t="s">
        <v>2</v>
      </c>
      <c r="B6" s="38" t="s">
        <v>45</v>
      </c>
      <c r="C6" s="58"/>
      <c r="D6" s="39" t="s">
        <v>49</v>
      </c>
      <c r="E6" s="40" t="s">
        <v>6</v>
      </c>
      <c r="F6" s="24" t="s">
        <v>7</v>
      </c>
      <c r="G6" s="24" t="s">
        <v>31</v>
      </c>
      <c r="H6" s="24" t="s">
        <v>46</v>
      </c>
      <c r="I6" s="24" t="s">
        <v>46</v>
      </c>
      <c r="J6" s="24" t="s">
        <v>46</v>
      </c>
      <c r="K6" s="24" t="s">
        <v>46</v>
      </c>
      <c r="L6" s="24" t="s">
        <v>32</v>
      </c>
    </row>
    <row r="7" spans="1:12" ht="15">
      <c r="A7" s="33" t="s">
        <v>49</v>
      </c>
      <c r="B7" s="33" t="s">
        <v>45</v>
      </c>
      <c r="C7" s="33">
        <v>52101</v>
      </c>
      <c r="D7" s="21" t="s">
        <v>47</v>
      </c>
      <c r="E7" s="41">
        <v>683242.0799999996</v>
      </c>
      <c r="F7" s="41">
        <v>644910.7199999995</v>
      </c>
      <c r="G7" s="41">
        <f>F7-E7</f>
        <v>-38331.3600000001</v>
      </c>
      <c r="H7" s="41">
        <v>-40631.24160000011</v>
      </c>
      <c r="I7" s="41">
        <v>-43069.11609600012</v>
      </c>
      <c r="J7" s="41">
        <v>-45653.26306176013</v>
      </c>
      <c r="K7" s="41">
        <v>-48392.45884546574</v>
      </c>
      <c r="L7" s="42">
        <f>SUM(G7:K7)</f>
        <v>-216077.4396032262</v>
      </c>
    </row>
  </sheetData>
  <mergeCells count="2">
    <mergeCell ref="C5:C6"/>
    <mergeCell ref="E5:G5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"/>
  <sheetViews>
    <sheetView workbookViewId="0" topLeftCell="A1">
      <selection activeCell="G4" sqref="G4"/>
    </sheetView>
  </sheetViews>
  <sheetFormatPr defaultColWidth="8.7109375" defaultRowHeight="15"/>
  <cols>
    <col min="1" max="1" width="7.7109375" style="21" bestFit="1" customWidth="1"/>
    <col min="2" max="2" width="10.140625" style="21" customWidth="1"/>
    <col min="3" max="3" width="9.7109375" style="21" customWidth="1"/>
    <col min="4" max="4" width="33.00390625" style="22" customWidth="1"/>
    <col min="5" max="5" width="10.57421875" style="21" bestFit="1" customWidth="1"/>
    <col min="6" max="6" width="12.8515625" style="21" bestFit="1" customWidth="1"/>
    <col min="7" max="9" width="10.57421875" style="21" bestFit="1" customWidth="1"/>
    <col min="10" max="10" width="11.28125" style="21" bestFit="1" customWidth="1"/>
    <col min="11" max="12" width="10.57421875" style="21" bestFit="1" customWidth="1"/>
    <col min="13" max="13" width="11.28125" style="21" bestFit="1" customWidth="1"/>
    <col min="14" max="15" width="10.57421875" style="21" bestFit="1" customWidth="1"/>
    <col min="16" max="16" width="11.28125" style="21" bestFit="1" customWidth="1"/>
    <col min="17" max="18" width="10.57421875" style="21" bestFit="1" customWidth="1"/>
    <col min="19" max="19" width="11.28125" style="21" bestFit="1" customWidth="1"/>
    <col min="20" max="21" width="10.57421875" style="21" bestFit="1" customWidth="1"/>
    <col min="22" max="22" width="11.7109375" style="21" bestFit="1" customWidth="1"/>
    <col min="23" max="23" width="12.28125" style="21" bestFit="1" customWidth="1"/>
    <col min="24" max="16384" width="8.7109375" style="21" customWidth="1"/>
  </cols>
  <sheetData>
    <row r="1" ht="15">
      <c r="A1" s="20" t="s">
        <v>26</v>
      </c>
    </row>
    <row r="2" ht="15">
      <c r="A2" s="21" t="s">
        <v>27</v>
      </c>
    </row>
    <row r="4" spans="1:7" ht="15">
      <c r="A4" s="20" t="s">
        <v>35</v>
      </c>
      <c r="G4" s="21" t="s">
        <v>36</v>
      </c>
    </row>
    <row r="5" spans="1:23" ht="15" customHeight="1">
      <c r="A5" s="62" t="s">
        <v>28</v>
      </c>
      <c r="B5" s="62" t="s">
        <v>29</v>
      </c>
      <c r="C5" s="64" t="s">
        <v>1</v>
      </c>
      <c r="D5" s="65" t="s">
        <v>37</v>
      </c>
      <c r="E5" s="61">
        <v>2023</v>
      </c>
      <c r="F5" s="61"/>
      <c r="G5" s="61"/>
      <c r="H5" s="61">
        <v>2024</v>
      </c>
      <c r="I5" s="61"/>
      <c r="J5" s="61"/>
      <c r="K5" s="61">
        <v>2025</v>
      </c>
      <c r="L5" s="61"/>
      <c r="M5" s="61"/>
      <c r="N5" s="61">
        <v>2026</v>
      </c>
      <c r="O5" s="61"/>
      <c r="P5" s="61"/>
      <c r="Q5" s="61">
        <v>2027</v>
      </c>
      <c r="R5" s="61"/>
      <c r="S5" s="61"/>
      <c r="T5" s="61">
        <v>2028</v>
      </c>
      <c r="U5" s="61"/>
      <c r="V5" s="61"/>
      <c r="W5" s="23" t="s">
        <v>30</v>
      </c>
    </row>
    <row r="6" spans="1:23" ht="15">
      <c r="A6" s="63"/>
      <c r="B6" s="63"/>
      <c r="C6" s="64"/>
      <c r="D6" s="66"/>
      <c r="E6" s="24" t="s">
        <v>6</v>
      </c>
      <c r="F6" s="24" t="s">
        <v>7</v>
      </c>
      <c r="G6" s="24" t="s">
        <v>31</v>
      </c>
      <c r="H6" s="24" t="s">
        <v>6</v>
      </c>
      <c r="I6" s="24" t="s">
        <v>7</v>
      </c>
      <c r="J6" s="24" t="s">
        <v>31</v>
      </c>
      <c r="K6" s="24" t="s">
        <v>6</v>
      </c>
      <c r="L6" s="24" t="s">
        <v>7</v>
      </c>
      <c r="M6" s="24" t="s">
        <v>31</v>
      </c>
      <c r="N6" s="24" t="s">
        <v>6</v>
      </c>
      <c r="O6" s="24" t="s">
        <v>7</v>
      </c>
      <c r="P6" s="24" t="s">
        <v>31</v>
      </c>
      <c r="Q6" s="24" t="s">
        <v>6</v>
      </c>
      <c r="R6" s="24" t="s">
        <v>7</v>
      </c>
      <c r="S6" s="24" t="s">
        <v>31</v>
      </c>
      <c r="T6" s="24" t="s">
        <v>6</v>
      </c>
      <c r="U6" s="24" t="s">
        <v>7</v>
      </c>
      <c r="V6" s="24" t="s">
        <v>31</v>
      </c>
      <c r="W6" s="24" t="s">
        <v>32</v>
      </c>
    </row>
    <row r="7" spans="1:23" ht="15">
      <c r="A7" s="25" t="s">
        <v>38</v>
      </c>
      <c r="B7" s="25" t="s">
        <v>33</v>
      </c>
      <c r="C7" s="25" t="s">
        <v>14</v>
      </c>
      <c r="D7" s="26" t="s">
        <v>39</v>
      </c>
      <c r="E7" s="27">
        <v>0</v>
      </c>
      <c r="F7" s="27">
        <v>100000</v>
      </c>
      <c r="G7" s="28">
        <f>F7-E7</f>
        <v>100000</v>
      </c>
      <c r="H7" s="27">
        <v>0</v>
      </c>
      <c r="I7" s="27">
        <v>0</v>
      </c>
      <c r="J7" s="28">
        <f>I7-H7</f>
        <v>0</v>
      </c>
      <c r="K7" s="27">
        <v>0</v>
      </c>
      <c r="L7" s="27">
        <v>0</v>
      </c>
      <c r="M7" s="28">
        <f>L7-K7</f>
        <v>0</v>
      </c>
      <c r="N7" s="27">
        <v>0</v>
      </c>
      <c r="O7" s="27">
        <v>0</v>
      </c>
      <c r="P7" s="28">
        <f>O7-N7</f>
        <v>0</v>
      </c>
      <c r="Q7" s="27">
        <v>0</v>
      </c>
      <c r="R7" s="27">
        <v>0</v>
      </c>
      <c r="S7" s="28">
        <f>R7-Q7</f>
        <v>0</v>
      </c>
      <c r="T7" s="27">
        <v>0</v>
      </c>
      <c r="U7" s="27">
        <v>0</v>
      </c>
      <c r="V7" s="28">
        <f>U7-T7</f>
        <v>0</v>
      </c>
      <c r="W7" s="27">
        <f>G7+J7+M7+P7+S7+V7</f>
        <v>100000</v>
      </c>
    </row>
    <row r="8" spans="1:23" ht="15">
      <c r="A8" s="25" t="s">
        <v>38</v>
      </c>
      <c r="B8" s="25" t="s">
        <v>33</v>
      </c>
      <c r="C8" s="25" t="s">
        <v>14</v>
      </c>
      <c r="D8" s="26" t="s">
        <v>40</v>
      </c>
      <c r="E8" s="27">
        <v>0</v>
      </c>
      <c r="F8" s="27">
        <v>135000</v>
      </c>
      <c r="G8" s="28">
        <f>F8-E8</f>
        <v>135000</v>
      </c>
      <c r="H8" s="27">
        <v>0</v>
      </c>
      <c r="I8" s="27">
        <v>0</v>
      </c>
      <c r="J8" s="28">
        <f>I8-H8</f>
        <v>0</v>
      </c>
      <c r="K8" s="27">
        <v>0</v>
      </c>
      <c r="L8" s="27">
        <v>0</v>
      </c>
      <c r="M8" s="28">
        <f>L8-K8</f>
        <v>0</v>
      </c>
      <c r="N8" s="27">
        <v>0</v>
      </c>
      <c r="O8" s="27">
        <v>0</v>
      </c>
      <c r="P8" s="28">
        <f>O8-N8</f>
        <v>0</v>
      </c>
      <c r="Q8" s="27">
        <v>0</v>
      </c>
      <c r="R8" s="27">
        <v>0</v>
      </c>
      <c r="S8" s="28">
        <f>R8-Q8</f>
        <v>0</v>
      </c>
      <c r="T8" s="27">
        <v>0</v>
      </c>
      <c r="U8" s="27">
        <v>0</v>
      </c>
      <c r="V8" s="28">
        <f>U8-T8</f>
        <v>0</v>
      </c>
      <c r="W8" s="27">
        <f>G8+J8+M8+P8+S8+V8</f>
        <v>135000</v>
      </c>
    </row>
    <row r="10" spans="4:23" s="29" customFormat="1" ht="15">
      <c r="D10" s="30"/>
      <c r="F10" s="31" t="s">
        <v>34</v>
      </c>
      <c r="G10" s="32">
        <f>G7+G8</f>
        <v>235000</v>
      </c>
      <c r="J10" s="32">
        <f>J7+J8</f>
        <v>0</v>
      </c>
      <c r="M10" s="32">
        <f>M7+M8</f>
        <v>0</v>
      </c>
      <c r="P10" s="32">
        <f>P7+P8</f>
        <v>0</v>
      </c>
      <c r="S10" s="32">
        <f>S7+S8</f>
        <v>0</v>
      </c>
      <c r="V10" s="32">
        <f>V7+V8</f>
        <v>0</v>
      </c>
      <c r="W10" s="32">
        <f>W7+W8</f>
        <v>235000</v>
      </c>
    </row>
    <row r="12" ht="15">
      <c r="D12" s="21"/>
    </row>
    <row r="13" ht="15">
      <c r="D13" s="21"/>
    </row>
  </sheetData>
  <mergeCells count="10">
    <mergeCell ref="K5:M5"/>
    <mergeCell ref="N5:P5"/>
    <mergeCell ref="Q5:S5"/>
    <mergeCell ref="T5:V5"/>
    <mergeCell ref="A5:A6"/>
    <mergeCell ref="B5:B6"/>
    <mergeCell ref="C5:C6"/>
    <mergeCell ref="D5:D6"/>
    <mergeCell ref="E5:G5"/>
    <mergeCell ref="H5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Pittsburgh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McDevitt, Peter</dc:creator>
  <cp:keywords/>
  <dc:description/>
  <cp:lastModifiedBy>McDevitt, Peter</cp:lastModifiedBy>
  <dcterms:created xsi:type="dcterms:W3CDTF">2022-12-15T18:51:22Z</dcterms:created>
  <dcterms:modified xsi:type="dcterms:W3CDTF">2022-12-16T14:49:56Z</dcterms:modified>
  <cp:category/>
  <cp:version/>
  <cp:contentType/>
  <cp:contentStatus/>
</cp:coreProperties>
</file>