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160" windowHeight="0" activeTab="0"/>
  </bookViews>
  <sheets>
    <sheet name="ARPA Allocation" sheetId="30" r:id="rId1"/>
  </sheets>
  <definedNames>
    <definedName name="_xlnm.Print_Titles" localSheetId="0">'ARPA Allocation'!$6:$6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<sst xmlns="http://schemas.openxmlformats.org/spreadsheetml/2006/main" count="177" uniqueCount="102">
  <si>
    <t>2021 - received</t>
  </si>
  <si>
    <t>Four Year Total</t>
  </si>
  <si>
    <t>Funding</t>
  </si>
  <si>
    <t>ARP Expenses</t>
  </si>
  <si>
    <t>City - Operating</t>
  </si>
  <si>
    <t>Eliminate the anticipated workforce reduction</t>
  </si>
  <si>
    <t>Restore some vacant positions (9/1 start for 2021 only)</t>
  </si>
  <si>
    <t>Restoration of non-personnel lines</t>
  </si>
  <si>
    <t>New non-personnel lines</t>
  </si>
  <si>
    <t>Community Public Safety facilities</t>
  </si>
  <si>
    <t>OCHS-AHN Project</t>
  </si>
  <si>
    <t>Land maintenance for City and 3TB-owned properties</t>
  </si>
  <si>
    <t>City - Special Revenue</t>
  </si>
  <si>
    <t>Lead paint project</t>
  </si>
  <si>
    <t>City - Capital</t>
  </si>
  <si>
    <t>Green fleet improvements</t>
  </si>
  <si>
    <t>Cowley Rec Center Facility Upgrades</t>
  </si>
  <si>
    <t>Thaddeus Stevens School Facility Upgrades</t>
  </si>
  <si>
    <t>McKinley Rec Center Facility Upgrades</t>
  </si>
  <si>
    <t>Phillips Rec Center Facility Upgrades</t>
  </si>
  <si>
    <t>Hazelwood Senior Center Facility Upgrades</t>
  </si>
  <si>
    <t>Jefferson Rec Center Facility Upgrades</t>
  </si>
  <si>
    <t>Robert E. Williams Rec Center Facility Upgrades</t>
  </si>
  <si>
    <t>West Penn Rec Center Facility Upgrades</t>
  </si>
  <si>
    <t>Marshall Mansion Facility Upgrades</t>
  </si>
  <si>
    <t>Paulson Rec Center Facility Upgrades</t>
  </si>
  <si>
    <t>Cowley Rec Center Tech Upgrades</t>
  </si>
  <si>
    <t>Thaddeus Stevens School Tech Upgrades</t>
  </si>
  <si>
    <t>McKinley Rec Center Tech Upgrades</t>
  </si>
  <si>
    <t>Phillips Rec Center Tech Upgrades</t>
  </si>
  <si>
    <t>Hazelwood Senior Center Tech Upgrades</t>
  </si>
  <si>
    <t>Jefferson Rec Center Tech Upgrades</t>
  </si>
  <si>
    <t>Robert E. Williams Rec Center Tech Upgrades</t>
  </si>
  <si>
    <t>West Penn Rec Center Tech Upgrades</t>
  </si>
  <si>
    <t>Marshall Mansion Tech Upgrades</t>
  </si>
  <si>
    <t>Paulson Rec Center Tech Upgrades</t>
  </si>
  <si>
    <t>Streetlights - 8,000 new lights</t>
  </si>
  <si>
    <t>Frazier Street steps</t>
  </si>
  <si>
    <t>URA</t>
  </si>
  <si>
    <t>Avenues of Hope - Centre Avenue</t>
  </si>
  <si>
    <t>Avenues of Hope - Chartiers Avenue</t>
  </si>
  <si>
    <t>Avenues of Hope - Homewood Avenue</t>
  </si>
  <si>
    <t>Avenues of Hope - Second Avenue</t>
  </si>
  <si>
    <t>Avenues of Hope - Larimer Avenue</t>
  </si>
  <si>
    <t>Avenues of Hope - Perrsyville Avenue</t>
  </si>
  <si>
    <t>Avenues of Hope - Warrington Avenue</t>
  </si>
  <si>
    <t>Lexington/Homewood development</t>
  </si>
  <si>
    <t>Housing - community land trust</t>
  </si>
  <si>
    <t>Housing - homeownership utilities program</t>
  </si>
  <si>
    <t>PPA</t>
  </si>
  <si>
    <t>PWSA</t>
  </si>
  <si>
    <t>ARP Trust Fund</t>
  </si>
  <si>
    <t>Maher Duessel contract</t>
  </si>
  <si>
    <t>Annual Total</t>
  </si>
  <si>
    <t>3% wage increases for non-union positions</t>
  </si>
  <si>
    <t>Restoration of additional Public Works non-personnel lines</t>
  </si>
  <si>
    <t>Restoration of ELA non-personnel line</t>
  </si>
  <si>
    <t>New positions/mid-year swaps (9/1 start for 2021 only)</t>
  </si>
  <si>
    <t>New non-personnel lines for I&amp;P needs</t>
  </si>
  <si>
    <t>New non-personnel lines for Public Works needs</t>
  </si>
  <si>
    <t>Davis Avenue pedestrian bridge</t>
  </si>
  <si>
    <t>North Avenue streetscape, safety, and signal improvements</t>
  </si>
  <si>
    <t>Public Works Fourth Division construction</t>
  </si>
  <si>
    <t>Demolition of structures</t>
  </si>
  <si>
    <t>Penn Circle 2-way conversion</t>
  </si>
  <si>
    <t>Step projects</t>
  </si>
  <si>
    <t>Hill District corridor enhancements</t>
  </si>
  <si>
    <t>Irvine Street improvements</t>
  </si>
  <si>
    <t>Lead line replacement</t>
  </si>
  <si>
    <t>Kirkwood Ave. grant match</t>
  </si>
  <si>
    <t>Housing - education and counseling</t>
  </si>
  <si>
    <t>Housing - preservation</t>
  </si>
  <si>
    <t>Housing - office space conversion</t>
  </si>
  <si>
    <t>COVID-19 small business grants</t>
  </si>
  <si>
    <t>ARPA Allocation</t>
  </si>
  <si>
    <t>2022 - received</t>
  </si>
  <si>
    <t>Cash Flow</t>
  </si>
  <si>
    <t>Bridge asset management program</t>
  </si>
  <si>
    <t>Casa San José support</t>
  </si>
  <si>
    <t>Wastewater lateral replacement and repair</t>
  </si>
  <si>
    <t>Housing - development of affordable units through PHDC</t>
  </si>
  <si>
    <t>Targeted parcel maintenance</t>
  </si>
  <si>
    <t>Jasmine Nyree campus support</t>
  </si>
  <si>
    <t>Housing - for sale home ownership</t>
  </si>
  <si>
    <t>Pittsburgh Land Bank support</t>
  </si>
  <si>
    <t>Permanent street seating</t>
  </si>
  <si>
    <t>Broadway Avenue development</t>
  </si>
  <si>
    <t>Downing Street Steps</t>
  </si>
  <si>
    <t>Funding for the arts</t>
  </si>
  <si>
    <t>Hays Woods park acquisition (from URA)</t>
  </si>
  <si>
    <t>Decreased 2023 and 2024</t>
  </si>
  <si>
    <t>Increased 2023</t>
  </si>
  <si>
    <t>Paving</t>
  </si>
  <si>
    <t>Added 2023</t>
  </si>
  <si>
    <t>Shifted 2023 to 2024 and decreased</t>
  </si>
  <si>
    <t>Decrease 2023 and 2024</t>
  </si>
  <si>
    <t>Food justice initiatives</t>
  </si>
  <si>
    <t>Slope failure remediation</t>
  </si>
  <si>
    <t>Removed "Police Zone 4 Facility Upgrades" line</t>
  </si>
  <si>
    <t>Revised Exhibit A, v4</t>
  </si>
  <si>
    <t>11/14/2022 Proposed Revisions</t>
  </si>
  <si>
    <t>Added 2022 and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</si>
</sst>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70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6" fontId="0" fillId="0" borderId="0" xfId="0" applyNumberFormat="1" applyAlignment="1">
      <alignment horizontal="left" vertical="center"/>
    </xf>
    <xf numFmtId="6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64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164" fontId="7" fillId="0" borderId="0" xfId="16" applyNumberFormat="1" applyFont="1" applyFill="1" applyAlignment="1">
      <alignment vertical="center"/>
    </xf>
    <xf numFmtId="164" fontId="7" fillId="0" borderId="2" xfId="16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16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64" fontId="7" fillId="0" borderId="2" xfId="16" applyNumberFormat="1" applyFont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Fill="1" applyAlignment="1">
      <alignment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3" xfId="16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0" fillId="2" borderId="0" xfId="0" applyNumberFormat="1" applyFill="1" applyBorder="1" applyAlignment="1">
      <alignment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64" fontId="7" fillId="0" borderId="0" xfId="16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64" fontId="7" fillId="0" borderId="4" xfId="16" applyNumberFormat="1" applyFont="1" applyFill="1" applyBorder="1" applyAlignment="1">
      <alignment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64" fontId="7" fillId="0" borderId="4" xfId="16" applyNumberFormat="1" applyFont="1" applyBorder="1" applyAlignment="1">
      <alignment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 wrapText="1"/>
    </xf>
    <xf numFmtId="164" fontId="7" fillId="0" borderId="0" xfId="16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0" fontId="0" fillId="0" borderId="2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2" borderId="0" xfId="0" applyNumberFormat="1" applyFill="1" applyAlignment="1">
      <alignment vertical="center" wrapText="1"/>
    </xf>
    <xf numFmtId="44" fontId="0" fillId="0" borderId="0" xfId="16" applyFont="1" applyAlignment="1">
      <alignment vertical="center"/>
    </xf>
    <xf numFmtId="44" fontId="0" fillId="0" borderId="0" xfId="0" applyNumberFormat="1" applyAlignment="1">
      <alignment vertical="center"/>
    </xf>
    <xf numFmtId="0" fontId="3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14" fontId="0" fillId="0" borderId="0" xfId="0" applyNumberFormat="1" applyFill="1" applyAlignment="1">
      <alignment horizontal="left" vertical="center"/>
    </xf>
    <xf numFmtId="164" fontId="4" fillId="0" borderId="0" xfId="0" applyNumberFormat="1" applyFont="1" applyFill="1" applyAlignment="1">
      <alignment vertical="center"/>
    </xf>
    <xf numFmtId="0" fontId="0" fillId="2" borderId="4" xfId="0" applyNumberForma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wlos, Kevin" id="{0CFADD22-8475-4D54-BB45-60B92E3107D6}" userId="S::kevin.pawlos@pittsburghpa.gov::d96efa64-e6e4-4bbf-b614-1aab0055183c" providerId="AD"/>
  <person displayName="Cornell, Patrick" id="{1CAFE469-6586-4949-ACCC-6556B96969A9}" userId="S::patrick.cornell@pittsburghpa.gov::b3bdca5f-2ed4-4d99-aa79-b1c1750c828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95"/>
  <sheetViews>
    <sheetView tabSelected="1" workbookViewId="0" topLeftCell="A1">
      <pane xSplit="2" ySplit="6" topLeftCell="C7" activePane="bottomRight" state="frozen"/>
      <selection pane="topRight" activeCell="C1" sqref="C1"/>
      <selection pane="bottomLeft" activeCell="A7" sqref="A7"/>
      <selection pane="bottomRight" activeCell="F46" sqref="F46"/>
    </sheetView>
  </sheetViews>
  <sheetFormatPr defaultColWidth="9.140625" defaultRowHeight="15"/>
  <cols>
    <col min="1" max="1" width="20.8515625" style="1" bestFit="1" customWidth="1"/>
    <col min="2" max="2" width="55.421875" style="1" bestFit="1" customWidth="1"/>
    <col min="3" max="3" width="14.421875" style="1" customWidth="1"/>
    <col min="4" max="4" width="14.421875" style="1" bestFit="1" customWidth="1"/>
    <col min="5" max="5" width="15.28125" style="1" bestFit="1" customWidth="1"/>
    <col min="6" max="6" width="14.28125" style="1" bestFit="1" customWidth="1"/>
    <col min="7" max="7" width="18.57421875" style="1" bestFit="1" customWidth="1"/>
    <col min="8" max="8" width="4.28125" style="1" customWidth="1"/>
    <col min="9" max="9" width="43.7109375" style="41" bestFit="1" customWidth="1"/>
    <col min="10" max="16384" width="9.140625" style="1" customWidth="1"/>
  </cols>
  <sheetData>
    <row r="1" spans="1:6" ht="15">
      <c r="A1" s="6" t="s">
        <v>99</v>
      </c>
      <c r="B1" s="6" t="s">
        <v>74</v>
      </c>
      <c r="C1" s="12"/>
      <c r="D1" s="12"/>
      <c r="E1" s="12"/>
      <c r="F1" s="12"/>
    </row>
    <row r="2" spans="1:7" ht="15">
      <c r="A2" s="67"/>
      <c r="B2" s="7">
        <v>335070222</v>
      </c>
      <c r="C2" s="5"/>
      <c r="D2" s="5"/>
      <c r="E2" s="5"/>
      <c r="F2" s="10"/>
      <c r="G2" s="5"/>
    </row>
    <row r="3" spans="2:7" ht="15">
      <c r="B3" s="8"/>
      <c r="C3" s="9" t="s">
        <v>0</v>
      </c>
      <c r="D3" s="9" t="s">
        <v>75</v>
      </c>
      <c r="E3" s="10"/>
      <c r="F3" s="10"/>
      <c r="G3" s="10"/>
    </row>
    <row r="4" spans="2:7" ht="15">
      <c r="B4" s="8" t="s">
        <v>76</v>
      </c>
      <c r="C4" s="11">
        <v>167535111</v>
      </c>
      <c r="D4" s="11">
        <f>B2-C4</f>
        <v>167535111</v>
      </c>
      <c r="E4" s="10"/>
      <c r="F4" s="10"/>
      <c r="G4" s="10"/>
    </row>
    <row r="5" spans="2:9" ht="15">
      <c r="B5" s="8"/>
      <c r="C5" s="14"/>
      <c r="D5" s="5"/>
      <c r="E5" s="5"/>
      <c r="F5" s="5"/>
      <c r="G5" s="5"/>
      <c r="I5" s="47"/>
    </row>
    <row r="6" spans="1:9" ht="15">
      <c r="A6" s="17" t="s">
        <v>2</v>
      </c>
      <c r="B6" s="16" t="s">
        <v>3</v>
      </c>
      <c r="C6" s="19">
        <v>2021</v>
      </c>
      <c r="D6" s="19">
        <v>2022</v>
      </c>
      <c r="E6" s="19">
        <v>2023</v>
      </c>
      <c r="F6" s="19">
        <v>2024</v>
      </c>
      <c r="G6" s="19" t="s">
        <v>1</v>
      </c>
      <c r="H6" s="5"/>
      <c r="I6" s="42" t="s">
        <v>100</v>
      </c>
    </row>
    <row r="7" spans="1:9" ht="15">
      <c r="A7" s="15" t="s">
        <v>4</v>
      </c>
      <c r="B7" s="3" t="s">
        <v>5</v>
      </c>
      <c r="C7" s="23">
        <v>25626772</v>
      </c>
      <c r="D7" s="23">
        <v>27292000</v>
      </c>
      <c r="E7" s="23">
        <v>29065454</v>
      </c>
      <c r="F7" s="23">
        <v>30954165</v>
      </c>
      <c r="G7" s="20">
        <f aca="true" t="shared" si="0" ref="G7:G23">SUM(C7:F7)</f>
        <v>112938391</v>
      </c>
      <c r="H7" s="2"/>
      <c r="I7" s="43"/>
    </row>
    <row r="8" spans="1:9" ht="15">
      <c r="A8" s="15" t="s">
        <v>4</v>
      </c>
      <c r="B8" s="3" t="s">
        <v>54</v>
      </c>
      <c r="C8" s="23">
        <v>1116032</v>
      </c>
      <c r="D8" s="23">
        <v>1227136</v>
      </c>
      <c r="E8" s="23">
        <v>1262660</v>
      </c>
      <c r="F8" s="23">
        <v>1299211</v>
      </c>
      <c r="G8" s="20">
        <f t="shared" si="0"/>
        <v>4905039</v>
      </c>
      <c r="H8" s="2"/>
      <c r="I8" s="43"/>
    </row>
    <row r="9" spans="1:9" ht="15">
      <c r="A9" s="15" t="s">
        <v>4</v>
      </c>
      <c r="B9" s="3" t="s">
        <v>6</v>
      </c>
      <c r="C9" s="23">
        <v>1930874</v>
      </c>
      <c r="D9" s="23">
        <v>5653261</v>
      </c>
      <c r="E9" s="23">
        <v>5843655</v>
      </c>
      <c r="F9" s="23">
        <v>6041051</v>
      </c>
      <c r="G9" s="20">
        <f t="shared" si="0"/>
        <v>19468841</v>
      </c>
      <c r="H9" s="2"/>
      <c r="I9" s="43"/>
    </row>
    <row r="10" spans="1:9" ht="15">
      <c r="A10" s="15" t="s">
        <v>4</v>
      </c>
      <c r="B10" s="3" t="s">
        <v>7</v>
      </c>
      <c r="C10" s="23">
        <v>297525</v>
      </c>
      <c r="D10" s="23">
        <v>385000</v>
      </c>
      <c r="E10" s="23">
        <v>365040</v>
      </c>
      <c r="F10" s="23">
        <v>339975</v>
      </c>
      <c r="G10" s="20">
        <f t="shared" si="0"/>
        <v>1387540</v>
      </c>
      <c r="H10" s="2"/>
      <c r="I10" s="43"/>
    </row>
    <row r="11" spans="1:9" ht="15">
      <c r="A11" s="15" t="s">
        <v>4</v>
      </c>
      <c r="B11" s="3" t="s">
        <v>56</v>
      </c>
      <c r="C11" s="23">
        <v>0</v>
      </c>
      <c r="D11" s="23">
        <v>1375000</v>
      </c>
      <c r="E11" s="23">
        <v>1375000</v>
      </c>
      <c r="F11" s="23">
        <v>1375000</v>
      </c>
      <c r="G11" s="20">
        <f t="shared" si="0"/>
        <v>4125000</v>
      </c>
      <c r="H11" s="2"/>
      <c r="I11" s="43"/>
    </row>
    <row r="12" spans="1:9" ht="15">
      <c r="A12" s="15" t="s">
        <v>4</v>
      </c>
      <c r="B12" s="3" t="s">
        <v>55</v>
      </c>
      <c r="C12" s="23">
        <v>1354477</v>
      </c>
      <c r="D12" s="23">
        <v>2361103</v>
      </c>
      <c r="E12" s="23">
        <v>2361103</v>
      </c>
      <c r="F12" s="23">
        <v>2361103</v>
      </c>
      <c r="G12" s="20">
        <f t="shared" si="0"/>
        <v>8437786</v>
      </c>
      <c r="H12" s="2"/>
      <c r="I12" s="43"/>
    </row>
    <row r="13" spans="1:9" ht="15">
      <c r="A13" s="15" t="s">
        <v>4</v>
      </c>
      <c r="B13" s="3" t="s">
        <v>57</v>
      </c>
      <c r="C13" s="23">
        <v>142819</v>
      </c>
      <c r="D13" s="23">
        <v>455504</v>
      </c>
      <c r="E13" s="23">
        <v>471603</v>
      </c>
      <c r="F13" s="23">
        <v>488318</v>
      </c>
      <c r="G13" s="20">
        <f t="shared" si="0"/>
        <v>1558244</v>
      </c>
      <c r="H13" s="2"/>
      <c r="I13" s="43"/>
    </row>
    <row r="14" spans="1:9" ht="15">
      <c r="A14" s="15" t="s">
        <v>4</v>
      </c>
      <c r="B14" s="3" t="s">
        <v>8</v>
      </c>
      <c r="C14" s="23">
        <v>-231333</v>
      </c>
      <c r="D14" s="23">
        <v>126575</v>
      </c>
      <c r="E14" s="23">
        <v>420258</v>
      </c>
      <c r="F14" s="23">
        <v>204000</v>
      </c>
      <c r="G14" s="20">
        <f t="shared" si="0"/>
        <v>519500</v>
      </c>
      <c r="H14" s="36"/>
      <c r="I14" s="44"/>
    </row>
    <row r="15" spans="1:9" ht="15">
      <c r="A15" s="15" t="s">
        <v>4</v>
      </c>
      <c r="B15" s="3" t="s">
        <v>58</v>
      </c>
      <c r="C15" s="23">
        <v>926900</v>
      </c>
      <c r="D15" s="23">
        <v>672400</v>
      </c>
      <c r="E15" s="23">
        <v>672400</v>
      </c>
      <c r="F15" s="23">
        <v>672400</v>
      </c>
      <c r="G15" s="20">
        <f t="shared" si="0"/>
        <v>2944100</v>
      </c>
      <c r="H15" s="36"/>
      <c r="I15" s="44"/>
    </row>
    <row r="16" spans="1:9" ht="15">
      <c r="A16" s="15" t="s">
        <v>4</v>
      </c>
      <c r="B16" s="3" t="s">
        <v>59</v>
      </c>
      <c r="C16" s="23">
        <v>584090</v>
      </c>
      <c r="D16" s="23">
        <v>1498308</v>
      </c>
      <c r="E16" s="23">
        <v>748308</v>
      </c>
      <c r="F16" s="23">
        <v>748308</v>
      </c>
      <c r="G16" s="20">
        <f t="shared" si="0"/>
        <v>3579014</v>
      </c>
      <c r="H16" s="36"/>
      <c r="I16" s="44"/>
    </row>
    <row r="17" spans="1:9" ht="15">
      <c r="A17" s="15" t="s">
        <v>4</v>
      </c>
      <c r="B17" s="3" t="s">
        <v>9</v>
      </c>
      <c r="C17" s="23">
        <v>500000</v>
      </c>
      <c r="D17" s="23">
        <v>500000</v>
      </c>
      <c r="E17" s="23">
        <v>500000</v>
      </c>
      <c r="F17" s="23">
        <v>500000</v>
      </c>
      <c r="G17" s="20">
        <f t="shared" si="0"/>
        <v>2000000</v>
      </c>
      <c r="H17" s="36"/>
      <c r="I17" s="44"/>
    </row>
    <row r="18" spans="1:9" ht="15">
      <c r="A18" s="15" t="s">
        <v>4</v>
      </c>
      <c r="B18" s="3" t="s">
        <v>10</v>
      </c>
      <c r="C18" s="23">
        <v>0</v>
      </c>
      <c r="D18" s="23">
        <v>5000000</v>
      </c>
      <c r="E18" s="23">
        <v>5000000</v>
      </c>
      <c r="F18" s="23">
        <v>0</v>
      </c>
      <c r="G18" s="20">
        <f t="shared" si="0"/>
        <v>10000000</v>
      </c>
      <c r="H18" s="36"/>
      <c r="I18" s="44"/>
    </row>
    <row r="19" spans="1:9" ht="15">
      <c r="A19" s="3" t="s">
        <v>4</v>
      </c>
      <c r="B19" s="3" t="s">
        <v>11</v>
      </c>
      <c r="C19" s="23">
        <v>1500000</v>
      </c>
      <c r="D19" s="23">
        <v>1500000</v>
      </c>
      <c r="E19" s="23">
        <v>1500000</v>
      </c>
      <c r="F19" s="23">
        <v>1500000</v>
      </c>
      <c r="G19" s="20">
        <f t="shared" si="0"/>
        <v>6000000</v>
      </c>
      <c r="H19" s="36"/>
      <c r="I19" s="57"/>
    </row>
    <row r="20" spans="1:9" ht="15">
      <c r="A20" s="28" t="s">
        <v>12</v>
      </c>
      <c r="B20" s="28" t="s">
        <v>77</v>
      </c>
      <c r="C20" s="24">
        <v>0</v>
      </c>
      <c r="D20" s="24">
        <v>2500100</v>
      </c>
      <c r="E20" s="24">
        <v>0</v>
      </c>
      <c r="F20" s="24">
        <v>0</v>
      </c>
      <c r="G20" s="37">
        <f>SUM(C20:F20)</f>
        <v>2500100</v>
      </c>
      <c r="H20" s="34"/>
      <c r="I20" s="46"/>
    </row>
    <row r="21" spans="1:9" ht="15">
      <c r="A21" s="13" t="s">
        <v>12</v>
      </c>
      <c r="B21" s="13" t="s">
        <v>13</v>
      </c>
      <c r="C21" s="48">
        <v>2000000</v>
      </c>
      <c r="D21" s="48">
        <v>0</v>
      </c>
      <c r="E21" s="48">
        <v>0</v>
      </c>
      <c r="F21" s="48">
        <v>0</v>
      </c>
      <c r="G21" s="49">
        <f t="shared" si="0"/>
        <v>2000000</v>
      </c>
      <c r="H21" s="36"/>
      <c r="I21" s="44"/>
    </row>
    <row r="22" spans="1:9" ht="15">
      <c r="A22" s="50" t="s">
        <v>12</v>
      </c>
      <c r="B22" s="50" t="s">
        <v>88</v>
      </c>
      <c r="C22" s="51">
        <v>0</v>
      </c>
      <c r="D22" s="51">
        <v>2000000</v>
      </c>
      <c r="E22" s="51">
        <v>0</v>
      </c>
      <c r="F22" s="51">
        <v>0</v>
      </c>
      <c r="G22" s="52">
        <f>SUM(C22:F22)</f>
        <v>2000000</v>
      </c>
      <c r="H22" s="34"/>
      <c r="I22" s="57"/>
    </row>
    <row r="23" spans="1:9" ht="15">
      <c r="A23" s="13" t="s">
        <v>14</v>
      </c>
      <c r="B23" s="13" t="s">
        <v>15</v>
      </c>
      <c r="C23" s="48">
        <v>7606000</v>
      </c>
      <c r="D23" s="48">
        <v>6144000</v>
      </c>
      <c r="E23" s="48">
        <v>0</v>
      </c>
      <c r="F23" s="48">
        <v>0</v>
      </c>
      <c r="G23" s="49">
        <f t="shared" si="0"/>
        <v>13750000</v>
      </c>
      <c r="H23" s="36"/>
      <c r="I23" s="44"/>
    </row>
    <row r="24" spans="1:9" ht="15">
      <c r="A24" s="3" t="s">
        <v>14</v>
      </c>
      <c r="B24" s="3" t="s">
        <v>16</v>
      </c>
      <c r="C24" s="23">
        <v>200000</v>
      </c>
      <c r="D24" s="23">
        <v>2300000</v>
      </c>
      <c r="E24" s="23">
        <v>0</v>
      </c>
      <c r="F24" s="23">
        <v>0</v>
      </c>
      <c r="G24" s="20">
        <f aca="true" t="shared" si="1" ref="G24:G43">SUM(C24:F24)</f>
        <v>2500000</v>
      </c>
      <c r="H24" s="36"/>
      <c r="I24" s="62" t="s">
        <v>90</v>
      </c>
    </row>
    <row r="25" spans="1:9" ht="15">
      <c r="A25" s="3" t="s">
        <v>14</v>
      </c>
      <c r="B25" s="3" t="s">
        <v>17</v>
      </c>
      <c r="C25" s="23">
        <v>0</v>
      </c>
      <c r="D25" s="23">
        <f>1000000-629476</f>
        <v>370524</v>
      </c>
      <c r="E25" s="23">
        <v>500000</v>
      </c>
      <c r="F25" s="23">
        <v>0</v>
      </c>
      <c r="G25" s="20">
        <f t="shared" si="1"/>
        <v>870524</v>
      </c>
      <c r="H25" s="36"/>
      <c r="I25" s="46"/>
    </row>
    <row r="26" spans="1:9" ht="15">
      <c r="A26" s="3" t="s">
        <v>14</v>
      </c>
      <c r="B26" s="3" t="s">
        <v>18</v>
      </c>
      <c r="C26" s="23">
        <v>0</v>
      </c>
      <c r="D26" s="23">
        <v>200000</v>
      </c>
      <c r="E26" s="23">
        <v>900000</v>
      </c>
      <c r="F26" s="23">
        <v>0</v>
      </c>
      <c r="G26" s="20">
        <f t="shared" si="1"/>
        <v>1100000</v>
      </c>
      <c r="H26" s="36"/>
      <c r="I26" s="44"/>
    </row>
    <row r="27" spans="1:9" ht="15">
      <c r="A27" s="3" t="s">
        <v>14</v>
      </c>
      <c r="B27" s="3" t="s">
        <v>19</v>
      </c>
      <c r="C27" s="23">
        <v>0</v>
      </c>
      <c r="D27" s="23">
        <v>170000</v>
      </c>
      <c r="E27" s="23">
        <v>1530000</v>
      </c>
      <c r="F27" s="23">
        <v>0</v>
      </c>
      <c r="G27" s="20">
        <f t="shared" si="1"/>
        <v>1700000</v>
      </c>
      <c r="H27" s="36"/>
      <c r="I27" s="44"/>
    </row>
    <row r="28" spans="1:9" ht="15">
      <c r="A28" s="3" t="s">
        <v>14</v>
      </c>
      <c r="B28" s="3" t="s">
        <v>20</v>
      </c>
      <c r="C28" s="23">
        <v>0</v>
      </c>
      <c r="D28" s="23">
        <v>50000</v>
      </c>
      <c r="E28" s="23">
        <v>550000</v>
      </c>
      <c r="F28" s="23">
        <v>0</v>
      </c>
      <c r="G28" s="20">
        <f t="shared" si="1"/>
        <v>600000</v>
      </c>
      <c r="H28" s="36"/>
      <c r="I28" s="44"/>
    </row>
    <row r="29" spans="1:9" ht="15">
      <c r="A29" s="3" t="s">
        <v>14</v>
      </c>
      <c r="B29" s="3" t="s">
        <v>21</v>
      </c>
      <c r="C29" s="23">
        <v>0</v>
      </c>
      <c r="D29" s="23">
        <v>0</v>
      </c>
      <c r="E29" s="23">
        <v>0</v>
      </c>
      <c r="F29" s="23">
        <v>4000000</v>
      </c>
      <c r="G29" s="20">
        <f t="shared" si="1"/>
        <v>4000000</v>
      </c>
      <c r="H29" s="36"/>
      <c r="I29" s="62" t="s">
        <v>94</v>
      </c>
    </row>
    <row r="30" spans="1:9" ht="15">
      <c r="A30" s="3" t="s">
        <v>14</v>
      </c>
      <c r="B30" s="3" t="s">
        <v>22</v>
      </c>
      <c r="C30" s="23">
        <v>500000</v>
      </c>
      <c r="D30" s="23">
        <v>0</v>
      </c>
      <c r="E30" s="23">
        <v>0</v>
      </c>
      <c r="F30" s="23">
        <v>0</v>
      </c>
      <c r="G30" s="20">
        <f t="shared" si="1"/>
        <v>500000</v>
      </c>
      <c r="H30" s="36"/>
      <c r="I30" s="44"/>
    </row>
    <row r="31" spans="1:9" ht="15">
      <c r="A31" s="3" t="s">
        <v>14</v>
      </c>
      <c r="B31" s="3" t="s">
        <v>23</v>
      </c>
      <c r="C31" s="23">
        <v>0</v>
      </c>
      <c r="D31" s="23">
        <v>0</v>
      </c>
      <c r="E31" s="23">
        <v>200000</v>
      </c>
      <c r="F31" s="23">
        <v>900000</v>
      </c>
      <c r="G31" s="20">
        <f t="shared" si="1"/>
        <v>1100000</v>
      </c>
      <c r="H31" s="36"/>
      <c r="I31" s="44"/>
    </row>
    <row r="32" spans="1:9" ht="15">
      <c r="A32" s="3" t="s">
        <v>14</v>
      </c>
      <c r="B32" s="3" t="s">
        <v>24</v>
      </c>
      <c r="C32" s="23">
        <v>0</v>
      </c>
      <c r="D32" s="23">
        <v>1100000</v>
      </c>
      <c r="E32" s="23">
        <v>750000</v>
      </c>
      <c r="F32" s="23">
        <v>0</v>
      </c>
      <c r="G32" s="20">
        <f t="shared" si="1"/>
        <v>1850000</v>
      </c>
      <c r="H32" s="36"/>
      <c r="I32" s="62" t="s">
        <v>91</v>
      </c>
    </row>
    <row r="33" spans="1:9" ht="15">
      <c r="A33" s="3" t="s">
        <v>14</v>
      </c>
      <c r="B33" s="3" t="s">
        <v>25</v>
      </c>
      <c r="C33" s="23">
        <v>300000</v>
      </c>
      <c r="D33" s="23">
        <v>0</v>
      </c>
      <c r="E33" s="23">
        <v>0</v>
      </c>
      <c r="F33" s="23">
        <v>0</v>
      </c>
      <c r="G33" s="20">
        <f t="shared" si="1"/>
        <v>300000</v>
      </c>
      <c r="H33" s="36"/>
      <c r="I33" s="44"/>
    </row>
    <row r="34" spans="1:9" ht="15">
      <c r="A34" s="3" t="s">
        <v>14</v>
      </c>
      <c r="B34" s="3" t="s">
        <v>26</v>
      </c>
      <c r="C34" s="23">
        <v>0</v>
      </c>
      <c r="D34" s="23">
        <v>30526</v>
      </c>
      <c r="E34" s="23">
        <v>0</v>
      </c>
      <c r="F34" s="23">
        <v>0</v>
      </c>
      <c r="G34" s="20">
        <f>SUM(C34:F34)</f>
        <v>30526</v>
      </c>
      <c r="H34" s="36"/>
      <c r="I34" s="44"/>
    </row>
    <row r="35" spans="1:9" ht="15">
      <c r="A35" s="3" t="s">
        <v>14</v>
      </c>
      <c r="B35" s="3" t="s">
        <v>27</v>
      </c>
      <c r="C35" s="23">
        <v>0</v>
      </c>
      <c r="D35" s="23">
        <v>119242</v>
      </c>
      <c r="E35" s="23">
        <v>0</v>
      </c>
      <c r="F35" s="23">
        <v>0</v>
      </c>
      <c r="G35" s="20">
        <f t="shared" si="1"/>
        <v>119242</v>
      </c>
      <c r="H35" s="36"/>
      <c r="I35" s="44"/>
    </row>
    <row r="36" spans="1:9" ht="15">
      <c r="A36" s="3" t="s">
        <v>14</v>
      </c>
      <c r="B36" s="3" t="s">
        <v>28</v>
      </c>
      <c r="C36" s="23">
        <v>0</v>
      </c>
      <c r="D36" s="23">
        <v>0</v>
      </c>
      <c r="E36" s="23">
        <v>38532</v>
      </c>
      <c r="F36" s="23">
        <v>0</v>
      </c>
      <c r="G36" s="20">
        <f t="shared" si="1"/>
        <v>38532</v>
      </c>
      <c r="H36" s="36"/>
      <c r="I36" s="44"/>
    </row>
    <row r="37" spans="1:9" ht="15">
      <c r="A37" s="3" t="s">
        <v>14</v>
      </c>
      <c r="B37" s="3" t="s">
        <v>29</v>
      </c>
      <c r="C37" s="23">
        <v>0</v>
      </c>
      <c r="D37" s="23">
        <v>0</v>
      </c>
      <c r="E37" s="23">
        <v>52153</v>
      </c>
      <c r="F37" s="23">
        <v>0</v>
      </c>
      <c r="G37" s="20">
        <f t="shared" si="1"/>
        <v>52153</v>
      </c>
      <c r="H37" s="36"/>
      <c r="I37" s="44"/>
    </row>
    <row r="38" spans="1:9" ht="15">
      <c r="A38" s="3" t="s">
        <v>14</v>
      </c>
      <c r="B38" s="3" t="s">
        <v>30</v>
      </c>
      <c r="C38" s="23">
        <v>0</v>
      </c>
      <c r="D38" s="23">
        <v>0</v>
      </c>
      <c r="E38" s="23">
        <v>38263</v>
      </c>
      <c r="F38" s="23">
        <v>0</v>
      </c>
      <c r="G38" s="20">
        <f t="shared" si="1"/>
        <v>38263</v>
      </c>
      <c r="H38" s="36"/>
      <c r="I38" s="44"/>
    </row>
    <row r="39" spans="1:9" ht="15">
      <c r="A39" s="3" t="s">
        <v>14</v>
      </c>
      <c r="B39" s="3" t="s">
        <v>31</v>
      </c>
      <c r="C39" s="23">
        <v>0</v>
      </c>
      <c r="D39" s="23">
        <v>0</v>
      </c>
      <c r="E39" s="23">
        <v>0</v>
      </c>
      <c r="F39" s="23">
        <v>31261</v>
      </c>
      <c r="G39" s="20">
        <f t="shared" si="1"/>
        <v>31261</v>
      </c>
      <c r="H39" s="36"/>
      <c r="I39" s="44"/>
    </row>
    <row r="40" spans="1:9" ht="15">
      <c r="A40" s="3" t="s">
        <v>14</v>
      </c>
      <c r="B40" s="3" t="s">
        <v>32</v>
      </c>
      <c r="C40" s="23">
        <v>30526</v>
      </c>
      <c r="D40" s="23">
        <v>0</v>
      </c>
      <c r="E40" s="23">
        <v>0</v>
      </c>
      <c r="F40" s="23">
        <v>0</v>
      </c>
      <c r="G40" s="20">
        <f t="shared" si="1"/>
        <v>30526</v>
      </c>
      <c r="H40" s="36"/>
      <c r="I40" s="44"/>
    </row>
    <row r="41" spans="1:9" ht="15">
      <c r="A41" s="3" t="s">
        <v>14</v>
      </c>
      <c r="B41" s="3" t="s">
        <v>33</v>
      </c>
      <c r="C41" s="23">
        <v>0</v>
      </c>
      <c r="D41" s="23">
        <v>0</v>
      </c>
      <c r="E41" s="23">
        <v>0</v>
      </c>
      <c r="F41" s="23">
        <v>63205</v>
      </c>
      <c r="G41" s="20">
        <f t="shared" si="1"/>
        <v>63205</v>
      </c>
      <c r="H41" s="36"/>
      <c r="I41" s="44"/>
    </row>
    <row r="42" spans="1:9" ht="15">
      <c r="A42" s="3" t="s">
        <v>14</v>
      </c>
      <c r="B42" s="3" t="s">
        <v>34</v>
      </c>
      <c r="C42" s="23">
        <v>0</v>
      </c>
      <c r="D42" s="23">
        <v>34111</v>
      </c>
      <c r="E42" s="23">
        <v>0</v>
      </c>
      <c r="F42" s="23">
        <v>0</v>
      </c>
      <c r="G42" s="20">
        <f t="shared" si="1"/>
        <v>34111</v>
      </c>
      <c r="H42" s="36"/>
      <c r="I42" s="44"/>
    </row>
    <row r="43" spans="1:9" ht="15">
      <c r="A43" s="3" t="s">
        <v>14</v>
      </c>
      <c r="B43" s="3" t="s">
        <v>35</v>
      </c>
      <c r="C43" s="23">
        <v>30526</v>
      </c>
      <c r="D43" s="23">
        <v>0</v>
      </c>
      <c r="E43" s="23">
        <v>0</v>
      </c>
      <c r="F43" s="23">
        <v>0</v>
      </c>
      <c r="G43" s="20">
        <f t="shared" si="1"/>
        <v>30526</v>
      </c>
      <c r="H43" s="36"/>
      <c r="I43" s="44"/>
    </row>
    <row r="44" spans="1:9" ht="15">
      <c r="A44" s="3" t="s">
        <v>14</v>
      </c>
      <c r="B44" s="3" t="s">
        <v>36</v>
      </c>
      <c r="C44" s="23">
        <v>0</v>
      </c>
      <c r="D44" s="23">
        <v>4000000</v>
      </c>
      <c r="E44" s="23">
        <v>0</v>
      </c>
      <c r="F44" s="23">
        <v>0</v>
      </c>
      <c r="G44" s="20">
        <f aca="true" t="shared" si="2" ref="G44:G51">SUM(C44:F44)</f>
        <v>4000000</v>
      </c>
      <c r="H44" s="36"/>
      <c r="I44" s="62" t="s">
        <v>90</v>
      </c>
    </row>
    <row r="45" spans="1:9" ht="15">
      <c r="A45" s="3" t="s">
        <v>14</v>
      </c>
      <c r="B45" s="3" t="s">
        <v>60</v>
      </c>
      <c r="C45" s="23">
        <v>0</v>
      </c>
      <c r="D45" s="23">
        <v>0</v>
      </c>
      <c r="E45" s="23">
        <v>3750000</v>
      </c>
      <c r="F45" s="23">
        <v>0</v>
      </c>
      <c r="G45" s="20">
        <f t="shared" si="2"/>
        <v>3750000</v>
      </c>
      <c r="H45" s="36"/>
      <c r="I45" s="62" t="s">
        <v>91</v>
      </c>
    </row>
    <row r="46" spans="1:9" ht="15">
      <c r="A46" s="3" t="s">
        <v>14</v>
      </c>
      <c r="B46" s="38" t="s">
        <v>61</v>
      </c>
      <c r="C46" s="23">
        <v>1000000</v>
      </c>
      <c r="D46" s="23">
        <v>1500000</v>
      </c>
      <c r="E46" s="23">
        <v>0</v>
      </c>
      <c r="F46" s="23">
        <v>0</v>
      </c>
      <c r="G46" s="20">
        <f t="shared" si="2"/>
        <v>2500000</v>
      </c>
      <c r="H46" s="36"/>
      <c r="I46" s="44"/>
    </row>
    <row r="47" spans="1:9" ht="15">
      <c r="A47" s="3" t="s">
        <v>14</v>
      </c>
      <c r="B47" s="3" t="s">
        <v>67</v>
      </c>
      <c r="C47" s="23">
        <v>0</v>
      </c>
      <c r="D47" s="23">
        <v>1000000</v>
      </c>
      <c r="E47" s="23">
        <v>0</v>
      </c>
      <c r="F47" s="23">
        <v>0</v>
      </c>
      <c r="G47" s="20">
        <f t="shared" si="2"/>
        <v>1000000</v>
      </c>
      <c r="H47" s="36"/>
      <c r="I47" s="44"/>
    </row>
    <row r="48" spans="1:9" ht="15">
      <c r="A48" s="3" t="s">
        <v>14</v>
      </c>
      <c r="B48" s="3" t="s">
        <v>37</v>
      </c>
      <c r="C48" s="23">
        <v>400000</v>
      </c>
      <c r="D48" s="23">
        <v>1400000</v>
      </c>
      <c r="E48" s="23">
        <v>0</v>
      </c>
      <c r="F48" s="23">
        <v>0</v>
      </c>
      <c r="G48" s="20">
        <f t="shared" si="2"/>
        <v>1800000</v>
      </c>
      <c r="H48" s="36"/>
      <c r="I48" s="44"/>
    </row>
    <row r="49" spans="1:9" ht="15">
      <c r="A49" s="3" t="s">
        <v>14</v>
      </c>
      <c r="B49" s="3" t="s">
        <v>62</v>
      </c>
      <c r="C49" s="23">
        <v>1400000</v>
      </c>
      <c r="D49" s="23">
        <v>0</v>
      </c>
      <c r="E49" s="23">
        <v>0</v>
      </c>
      <c r="F49" s="23">
        <v>0</v>
      </c>
      <c r="G49" s="20">
        <f t="shared" si="2"/>
        <v>1400000</v>
      </c>
      <c r="H49" s="36"/>
      <c r="I49" s="44"/>
    </row>
    <row r="50" spans="1:9" ht="15">
      <c r="A50" s="3" t="s">
        <v>14</v>
      </c>
      <c r="B50" s="38" t="s">
        <v>66</v>
      </c>
      <c r="C50" s="23">
        <v>1500000</v>
      </c>
      <c r="D50" s="23">
        <v>774000</v>
      </c>
      <c r="E50" s="23">
        <v>0</v>
      </c>
      <c r="F50" s="23">
        <v>0</v>
      </c>
      <c r="G50" s="20">
        <f t="shared" si="2"/>
        <v>2274000</v>
      </c>
      <c r="H50" s="36"/>
      <c r="I50" s="44"/>
    </row>
    <row r="51" spans="1:9" ht="15">
      <c r="A51" s="3" t="s">
        <v>14</v>
      </c>
      <c r="B51" s="3" t="s">
        <v>65</v>
      </c>
      <c r="C51" s="23">
        <v>700000</v>
      </c>
      <c r="D51" s="23">
        <v>400000</v>
      </c>
      <c r="E51" s="23">
        <v>0</v>
      </c>
      <c r="F51" s="23">
        <v>0</v>
      </c>
      <c r="G51" s="20">
        <f t="shared" si="2"/>
        <v>1100000</v>
      </c>
      <c r="H51" s="36"/>
      <c r="I51" s="44"/>
    </row>
    <row r="52" spans="1:9" ht="15">
      <c r="A52" s="3" t="s">
        <v>14</v>
      </c>
      <c r="B52" s="3" t="s">
        <v>87</v>
      </c>
      <c r="C52" s="23">
        <v>598116</v>
      </c>
      <c r="D52" s="23">
        <v>0</v>
      </c>
      <c r="E52" s="23">
        <v>0</v>
      </c>
      <c r="F52" s="23">
        <v>0</v>
      </c>
      <c r="G52" s="20">
        <f aca="true" t="shared" si="3" ref="G52:G55">SUM(C52:F52)</f>
        <v>598116</v>
      </c>
      <c r="H52" s="34"/>
      <c r="I52" s="46"/>
    </row>
    <row r="53" spans="1:9" ht="15">
      <c r="A53" s="3" t="s">
        <v>14</v>
      </c>
      <c r="B53" s="3" t="s">
        <v>63</v>
      </c>
      <c r="C53" s="23">
        <v>2000000</v>
      </c>
      <c r="D53" s="23">
        <v>0</v>
      </c>
      <c r="E53" s="23">
        <v>4000000</v>
      </c>
      <c r="F53" s="23">
        <v>0</v>
      </c>
      <c r="G53" s="20">
        <f t="shared" si="3"/>
        <v>6000000</v>
      </c>
      <c r="H53" s="34"/>
      <c r="I53" s="45" t="s">
        <v>93</v>
      </c>
    </row>
    <row r="54" spans="1:9" ht="15">
      <c r="A54" s="3" t="s">
        <v>14</v>
      </c>
      <c r="B54" s="3" t="s">
        <v>92</v>
      </c>
      <c r="C54" s="23">
        <v>0</v>
      </c>
      <c r="D54" s="23">
        <v>0</v>
      </c>
      <c r="E54" s="23">
        <v>4407495</v>
      </c>
      <c r="F54" s="23">
        <v>0</v>
      </c>
      <c r="G54" s="20">
        <f t="shared" si="3"/>
        <v>4407495</v>
      </c>
      <c r="H54" s="34"/>
      <c r="I54" s="45" t="s">
        <v>93</v>
      </c>
    </row>
    <row r="55" spans="1:9" ht="15">
      <c r="A55" s="3" t="s">
        <v>14</v>
      </c>
      <c r="B55" s="3" t="s">
        <v>97</v>
      </c>
      <c r="C55" s="23">
        <v>0</v>
      </c>
      <c r="D55" s="23">
        <v>629476</v>
      </c>
      <c r="E55" s="23">
        <v>1750000</v>
      </c>
      <c r="F55" s="23">
        <v>0</v>
      </c>
      <c r="G55" s="20">
        <f t="shared" si="3"/>
        <v>2379476</v>
      </c>
      <c r="H55" s="34"/>
      <c r="I55" s="45" t="s">
        <v>101</v>
      </c>
    </row>
    <row r="56" spans="1:9" ht="15">
      <c r="A56" s="27" t="s">
        <v>38</v>
      </c>
      <c r="B56" s="28" t="s">
        <v>78</v>
      </c>
      <c r="C56" s="24">
        <v>100000</v>
      </c>
      <c r="D56" s="24">
        <v>0</v>
      </c>
      <c r="E56" s="24">
        <v>0</v>
      </c>
      <c r="F56" s="24">
        <v>0</v>
      </c>
      <c r="G56" s="37">
        <f aca="true" t="shared" si="4" ref="G56:G85">SUM(C56:F56)</f>
        <v>100000</v>
      </c>
      <c r="H56" s="34"/>
      <c r="I56" s="60"/>
    </row>
    <row r="57" spans="1:9" ht="15">
      <c r="A57" s="15" t="s">
        <v>38</v>
      </c>
      <c r="B57" s="3" t="s">
        <v>64</v>
      </c>
      <c r="C57" s="23">
        <v>2800000</v>
      </c>
      <c r="D57" s="23">
        <v>0</v>
      </c>
      <c r="E57" s="23">
        <v>0</v>
      </c>
      <c r="F57" s="23">
        <v>0</v>
      </c>
      <c r="G57" s="20">
        <f t="shared" si="4"/>
        <v>2800000</v>
      </c>
      <c r="H57" s="34"/>
      <c r="I57" s="46"/>
    </row>
    <row r="58" spans="1:9" s="2" customFormat="1" ht="15">
      <c r="A58" s="3" t="s">
        <v>38</v>
      </c>
      <c r="B58" s="3" t="s">
        <v>86</v>
      </c>
      <c r="C58" s="23">
        <v>2000000</v>
      </c>
      <c r="D58" s="23">
        <v>0</v>
      </c>
      <c r="E58" s="23">
        <v>0</v>
      </c>
      <c r="F58" s="23">
        <v>0</v>
      </c>
      <c r="G58" s="20">
        <f t="shared" si="4"/>
        <v>2000000</v>
      </c>
      <c r="H58" s="34"/>
      <c r="I58" s="46"/>
    </row>
    <row r="59" spans="1:9" ht="15">
      <c r="A59" s="15" t="s">
        <v>38</v>
      </c>
      <c r="B59" s="3" t="s">
        <v>39</v>
      </c>
      <c r="C59" s="23">
        <v>1000000</v>
      </c>
      <c r="D59" s="23">
        <v>0</v>
      </c>
      <c r="E59" s="23">
        <v>0</v>
      </c>
      <c r="F59" s="23">
        <v>0</v>
      </c>
      <c r="G59" s="20">
        <f t="shared" si="4"/>
        <v>1000000</v>
      </c>
      <c r="H59" s="34"/>
      <c r="I59" s="46"/>
    </row>
    <row r="60" spans="1:9" ht="15">
      <c r="A60" s="15" t="s">
        <v>38</v>
      </c>
      <c r="B60" s="3" t="s">
        <v>40</v>
      </c>
      <c r="C60" s="23">
        <v>1000000</v>
      </c>
      <c r="D60" s="23">
        <v>0</v>
      </c>
      <c r="E60" s="23">
        <v>0</v>
      </c>
      <c r="F60" s="23">
        <v>0</v>
      </c>
      <c r="G60" s="20">
        <f t="shared" si="4"/>
        <v>1000000</v>
      </c>
      <c r="H60" s="34"/>
      <c r="I60" s="46"/>
    </row>
    <row r="61" spans="1:9" ht="15">
      <c r="A61" s="15" t="s">
        <v>38</v>
      </c>
      <c r="B61" s="3" t="s">
        <v>41</v>
      </c>
      <c r="C61" s="23">
        <v>1000000</v>
      </c>
      <c r="D61" s="23">
        <v>0</v>
      </c>
      <c r="E61" s="23">
        <v>0</v>
      </c>
      <c r="F61" s="23">
        <v>0</v>
      </c>
      <c r="G61" s="20">
        <f t="shared" si="4"/>
        <v>1000000</v>
      </c>
      <c r="H61" s="34"/>
      <c r="I61" s="46"/>
    </row>
    <row r="62" spans="1:9" ht="15">
      <c r="A62" s="15" t="s">
        <v>38</v>
      </c>
      <c r="B62" s="3" t="s">
        <v>42</v>
      </c>
      <c r="C62" s="23">
        <v>1000000</v>
      </c>
      <c r="D62" s="23">
        <v>0</v>
      </c>
      <c r="E62" s="23">
        <v>0</v>
      </c>
      <c r="F62" s="23">
        <v>0</v>
      </c>
      <c r="G62" s="20">
        <f t="shared" si="4"/>
        <v>1000000</v>
      </c>
      <c r="H62" s="34"/>
      <c r="I62" s="46"/>
    </row>
    <row r="63" spans="1:9" ht="15">
      <c r="A63" s="15" t="s">
        <v>38</v>
      </c>
      <c r="B63" s="3" t="s">
        <v>43</v>
      </c>
      <c r="C63" s="23">
        <v>1000000</v>
      </c>
      <c r="D63" s="23">
        <v>0</v>
      </c>
      <c r="E63" s="23">
        <v>0</v>
      </c>
      <c r="F63" s="23">
        <v>0</v>
      </c>
      <c r="G63" s="20">
        <f t="shared" si="4"/>
        <v>1000000</v>
      </c>
      <c r="H63" s="34"/>
      <c r="I63" s="46"/>
    </row>
    <row r="64" spans="1:9" ht="15">
      <c r="A64" s="15" t="s">
        <v>38</v>
      </c>
      <c r="B64" s="3" t="s">
        <v>44</v>
      </c>
      <c r="C64" s="23">
        <v>1000000</v>
      </c>
      <c r="D64" s="23">
        <v>0</v>
      </c>
      <c r="E64" s="23">
        <v>0</v>
      </c>
      <c r="F64" s="23">
        <v>0</v>
      </c>
      <c r="G64" s="20">
        <f t="shared" si="4"/>
        <v>1000000</v>
      </c>
      <c r="H64" s="34"/>
      <c r="I64" s="46"/>
    </row>
    <row r="65" spans="1:9" ht="15">
      <c r="A65" s="15" t="s">
        <v>38</v>
      </c>
      <c r="B65" s="3" t="s">
        <v>45</v>
      </c>
      <c r="C65" s="23">
        <v>1000000</v>
      </c>
      <c r="D65" s="23">
        <v>0</v>
      </c>
      <c r="E65" s="23">
        <v>0</v>
      </c>
      <c r="F65" s="23">
        <v>0</v>
      </c>
      <c r="G65" s="20">
        <f t="shared" si="4"/>
        <v>1000000</v>
      </c>
      <c r="H65" s="34"/>
      <c r="I65" s="46"/>
    </row>
    <row r="66" spans="1:9" ht="15">
      <c r="A66" s="3" t="s">
        <v>38</v>
      </c>
      <c r="B66" s="3" t="s">
        <v>46</v>
      </c>
      <c r="C66" s="23">
        <v>2000000</v>
      </c>
      <c r="D66" s="23">
        <v>0</v>
      </c>
      <c r="E66" s="23">
        <v>0</v>
      </c>
      <c r="F66" s="23">
        <v>0</v>
      </c>
      <c r="G66" s="20">
        <f t="shared" si="4"/>
        <v>2000000</v>
      </c>
      <c r="H66" s="34"/>
      <c r="I66" s="46"/>
    </row>
    <row r="67" spans="1:9" ht="15">
      <c r="A67" s="15" t="s">
        <v>38</v>
      </c>
      <c r="B67" s="3" t="s">
        <v>82</v>
      </c>
      <c r="C67" s="23">
        <v>1000000</v>
      </c>
      <c r="D67" s="23">
        <v>0</v>
      </c>
      <c r="E67" s="23">
        <v>0</v>
      </c>
      <c r="F67" s="23">
        <v>0</v>
      </c>
      <c r="G67" s="20">
        <f t="shared" si="4"/>
        <v>1000000</v>
      </c>
      <c r="H67" s="34"/>
      <c r="I67" s="46"/>
    </row>
    <row r="68" spans="1:9" ht="15">
      <c r="A68" s="3" t="s">
        <v>38</v>
      </c>
      <c r="B68" s="3" t="s">
        <v>73</v>
      </c>
      <c r="C68" s="23">
        <v>3500000</v>
      </c>
      <c r="D68" s="23">
        <v>0</v>
      </c>
      <c r="E68" s="23">
        <v>0</v>
      </c>
      <c r="F68" s="23">
        <v>0</v>
      </c>
      <c r="G68" s="20">
        <f t="shared" si="4"/>
        <v>3500000</v>
      </c>
      <c r="H68" s="34"/>
      <c r="I68" s="46"/>
    </row>
    <row r="69" spans="1:9" ht="15">
      <c r="A69" s="3" t="s">
        <v>38</v>
      </c>
      <c r="B69" s="3" t="s">
        <v>83</v>
      </c>
      <c r="C69" s="23">
        <v>10500000</v>
      </c>
      <c r="D69" s="23">
        <v>5125000</v>
      </c>
      <c r="E69" s="23">
        <v>0</v>
      </c>
      <c r="F69" s="23">
        <v>0</v>
      </c>
      <c r="G69" s="20">
        <f t="shared" si="4"/>
        <v>15625000</v>
      </c>
      <c r="H69" s="34"/>
      <c r="I69" s="46"/>
    </row>
    <row r="70" spans="1:9" ht="15">
      <c r="A70" s="3" t="s">
        <v>38</v>
      </c>
      <c r="B70" s="3" t="s">
        <v>80</v>
      </c>
      <c r="C70" s="23">
        <v>0</v>
      </c>
      <c r="D70" s="23">
        <v>4000000</v>
      </c>
      <c r="E70" s="23">
        <v>0</v>
      </c>
      <c r="F70" s="23">
        <v>0</v>
      </c>
      <c r="G70" s="20">
        <f t="shared" si="4"/>
        <v>4000000</v>
      </c>
      <c r="H70" s="34"/>
      <c r="I70" s="46"/>
    </row>
    <row r="71" spans="1:9" ht="15">
      <c r="A71" s="3" t="s">
        <v>38</v>
      </c>
      <c r="B71" s="3" t="s">
        <v>70</v>
      </c>
      <c r="C71" s="23">
        <v>0</v>
      </c>
      <c r="D71" s="23">
        <v>1375000</v>
      </c>
      <c r="E71" s="23">
        <v>0</v>
      </c>
      <c r="F71" s="23">
        <v>0</v>
      </c>
      <c r="G71" s="20">
        <f t="shared" si="4"/>
        <v>1375000</v>
      </c>
      <c r="H71" s="34"/>
      <c r="I71" s="46"/>
    </row>
    <row r="72" spans="1:9" ht="15">
      <c r="A72" s="3" t="s">
        <v>38</v>
      </c>
      <c r="B72" s="3" t="s">
        <v>47</v>
      </c>
      <c r="C72" s="23">
        <v>5000000</v>
      </c>
      <c r="D72" s="23">
        <v>0</v>
      </c>
      <c r="E72" s="23">
        <v>0</v>
      </c>
      <c r="F72" s="23">
        <v>0</v>
      </c>
      <c r="G72" s="20">
        <f t="shared" si="4"/>
        <v>5000000</v>
      </c>
      <c r="H72" s="34"/>
      <c r="I72" s="46"/>
    </row>
    <row r="73" spans="1:9" ht="15">
      <c r="A73" s="3" t="s">
        <v>38</v>
      </c>
      <c r="B73" s="3" t="s">
        <v>48</v>
      </c>
      <c r="C73" s="23">
        <v>4000000</v>
      </c>
      <c r="D73" s="23">
        <v>0</v>
      </c>
      <c r="E73" s="23">
        <v>0</v>
      </c>
      <c r="F73" s="23">
        <v>0</v>
      </c>
      <c r="G73" s="20">
        <f t="shared" si="4"/>
        <v>4000000</v>
      </c>
      <c r="H73" s="34"/>
      <c r="I73" s="46"/>
    </row>
    <row r="74" spans="1:9" ht="15">
      <c r="A74" s="3" t="s">
        <v>38</v>
      </c>
      <c r="B74" s="3" t="s">
        <v>71</v>
      </c>
      <c r="C74" s="23">
        <v>0</v>
      </c>
      <c r="D74" s="23">
        <v>8900000</v>
      </c>
      <c r="E74" s="23">
        <v>0</v>
      </c>
      <c r="F74" s="23">
        <v>0</v>
      </c>
      <c r="G74" s="20">
        <f t="shared" si="4"/>
        <v>8900000</v>
      </c>
      <c r="H74" s="34"/>
      <c r="I74" s="46"/>
    </row>
    <row r="75" spans="1:9" ht="15">
      <c r="A75" s="3" t="s">
        <v>38</v>
      </c>
      <c r="B75" s="3" t="s">
        <v>72</v>
      </c>
      <c r="C75" s="23">
        <v>0</v>
      </c>
      <c r="D75" s="23">
        <v>2100000</v>
      </c>
      <c r="E75" s="23">
        <v>0</v>
      </c>
      <c r="F75" s="23">
        <v>0</v>
      </c>
      <c r="G75" s="20">
        <f t="shared" si="4"/>
        <v>2100000</v>
      </c>
      <c r="H75" s="34"/>
      <c r="I75" s="46"/>
    </row>
    <row r="76" spans="1:9" ht="15">
      <c r="A76" s="3" t="s">
        <v>38</v>
      </c>
      <c r="B76" s="3" t="s">
        <v>81</v>
      </c>
      <c r="C76" s="23">
        <v>0</v>
      </c>
      <c r="D76" s="23">
        <v>478811</v>
      </c>
      <c r="E76" s="23">
        <v>0</v>
      </c>
      <c r="F76" s="23">
        <v>0</v>
      </c>
      <c r="G76" s="20">
        <f t="shared" si="4"/>
        <v>478811</v>
      </c>
      <c r="H76" s="34"/>
      <c r="I76" s="46"/>
    </row>
    <row r="77" spans="1:9" ht="15">
      <c r="A77" s="3" t="s">
        <v>38</v>
      </c>
      <c r="B77" s="3" t="s">
        <v>85</v>
      </c>
      <c r="C77" s="23">
        <v>999900</v>
      </c>
      <c r="D77" s="23">
        <v>0</v>
      </c>
      <c r="E77" s="23">
        <v>0</v>
      </c>
      <c r="F77" s="23">
        <v>0</v>
      </c>
      <c r="G77" s="20">
        <f t="shared" si="4"/>
        <v>999900</v>
      </c>
      <c r="H77" s="34"/>
      <c r="I77" s="46"/>
    </row>
    <row r="78" spans="1:9" ht="15">
      <c r="A78" s="3" t="s">
        <v>38</v>
      </c>
      <c r="B78" s="3" t="s">
        <v>84</v>
      </c>
      <c r="C78" s="23">
        <v>3000000</v>
      </c>
      <c r="D78" s="23">
        <v>3000000</v>
      </c>
      <c r="E78" s="23">
        <v>1000000</v>
      </c>
      <c r="F78" s="23">
        <v>0</v>
      </c>
      <c r="G78" s="20">
        <f t="shared" si="4"/>
        <v>7000000</v>
      </c>
      <c r="H78" s="34"/>
      <c r="I78" s="69" t="s">
        <v>95</v>
      </c>
    </row>
    <row r="79" spans="1:9" ht="15">
      <c r="A79" s="31" t="s">
        <v>49</v>
      </c>
      <c r="B79" s="31" t="s">
        <v>69</v>
      </c>
      <c r="C79" s="39">
        <v>80000</v>
      </c>
      <c r="D79" s="39">
        <v>0</v>
      </c>
      <c r="E79" s="39">
        <v>0</v>
      </c>
      <c r="F79" s="39">
        <v>0</v>
      </c>
      <c r="G79" s="32">
        <f t="shared" si="4"/>
        <v>80000</v>
      </c>
      <c r="H79" s="34"/>
      <c r="I79" s="46"/>
    </row>
    <row r="80" spans="1:9" ht="15">
      <c r="A80" s="27" t="s">
        <v>50</v>
      </c>
      <c r="B80" s="28" t="s">
        <v>68</v>
      </c>
      <c r="C80" s="29">
        <v>10000000</v>
      </c>
      <c r="D80" s="29">
        <v>7000000</v>
      </c>
      <c r="E80" s="29">
        <v>0</v>
      </c>
      <c r="F80" s="29">
        <v>0</v>
      </c>
      <c r="G80" s="30">
        <f t="shared" si="4"/>
        <v>17000000</v>
      </c>
      <c r="H80" s="33"/>
      <c r="I80" s="46"/>
    </row>
    <row r="81" spans="1:9" ht="15">
      <c r="A81" s="53" t="s">
        <v>50</v>
      </c>
      <c r="B81" s="50" t="s">
        <v>79</v>
      </c>
      <c r="C81" s="54">
        <v>0</v>
      </c>
      <c r="D81" s="54">
        <v>500000</v>
      </c>
      <c r="E81" s="54">
        <v>0</v>
      </c>
      <c r="F81" s="54">
        <v>0</v>
      </c>
      <c r="G81" s="55">
        <f t="shared" si="4"/>
        <v>500000</v>
      </c>
      <c r="H81" s="33"/>
      <c r="I81" s="57"/>
    </row>
    <row r="82" spans="1:9" ht="15">
      <c r="A82" s="27" t="s">
        <v>51</v>
      </c>
      <c r="B82" s="28" t="s">
        <v>89</v>
      </c>
      <c r="C82" s="24">
        <v>2000000</v>
      </c>
      <c r="D82" s="24">
        <v>0</v>
      </c>
      <c r="E82" s="24">
        <v>0</v>
      </c>
      <c r="F82" s="24">
        <v>0</v>
      </c>
      <c r="G82" s="37">
        <f>SUM(C82:F82)</f>
        <v>2000000</v>
      </c>
      <c r="H82" s="34"/>
      <c r="I82" s="60"/>
    </row>
    <row r="83" spans="1:9" ht="15">
      <c r="A83" s="65" t="s">
        <v>51</v>
      </c>
      <c r="B83" s="13" t="s">
        <v>96</v>
      </c>
      <c r="C83" s="48">
        <v>0</v>
      </c>
      <c r="D83" s="48">
        <v>0</v>
      </c>
      <c r="E83" s="48">
        <v>3000000</v>
      </c>
      <c r="F83" s="48">
        <v>0</v>
      </c>
      <c r="G83" s="49">
        <f>SUM(C83:F83)</f>
        <v>3000000</v>
      </c>
      <c r="H83" s="34"/>
      <c r="I83" s="45" t="s">
        <v>93</v>
      </c>
    </row>
    <row r="84" spans="1:9" ht="15">
      <c r="A84" s="53" t="s">
        <v>51</v>
      </c>
      <c r="B84" s="50" t="s">
        <v>52</v>
      </c>
      <c r="C84" s="54">
        <v>200000</v>
      </c>
      <c r="D84" s="58">
        <v>0</v>
      </c>
      <c r="E84" s="58">
        <v>100000</v>
      </c>
      <c r="F84" s="58">
        <v>0</v>
      </c>
      <c r="G84" s="59">
        <f t="shared" si="4"/>
        <v>300000</v>
      </c>
      <c r="H84" s="33"/>
      <c r="I84" s="57"/>
    </row>
    <row r="85" spans="1:9" ht="15">
      <c r="A85" s="15"/>
      <c r="B85" s="4" t="s">
        <v>53</v>
      </c>
      <c r="C85" s="56">
        <f>SUM(C7:C84)</f>
        <v>106193224</v>
      </c>
      <c r="D85" s="21">
        <f>SUM(D7:D84)</f>
        <v>105247077</v>
      </c>
      <c r="E85" s="21">
        <f>SUM(E7:E84)</f>
        <v>72151924</v>
      </c>
      <c r="F85" s="21">
        <f>SUM(F7:F84)</f>
        <v>51477997</v>
      </c>
      <c r="G85" s="22">
        <f t="shared" si="4"/>
        <v>335070222</v>
      </c>
      <c r="H85" s="33"/>
      <c r="I85" s="46"/>
    </row>
    <row r="86" spans="4:9" ht="15">
      <c r="D86" s="12"/>
      <c r="E86" s="12"/>
      <c r="F86" s="12"/>
      <c r="G86" s="12"/>
      <c r="H86" s="35"/>
      <c r="I86" s="61"/>
    </row>
    <row r="87" spans="3:9" ht="15">
      <c r="C87" s="40"/>
      <c r="D87" s="40"/>
      <c r="E87" s="12"/>
      <c r="F87" s="12"/>
      <c r="G87" s="68">
        <f>ROUND(B2-G85,0)</f>
        <v>0</v>
      </c>
      <c r="H87" s="35"/>
      <c r="I87" s="66" t="s">
        <v>98</v>
      </c>
    </row>
    <row r="88" spans="7:9" ht="15">
      <c r="G88" s="18" t="str">
        <f>IF(G87&gt;=0,"Amount left to plan","Amount over plan")</f>
        <v>Amount left to plan</v>
      </c>
      <c r="I88" s="43"/>
    </row>
    <row r="89" ht="15">
      <c r="I89" s="43"/>
    </row>
    <row r="90" spans="2:9" ht="15">
      <c r="B90" s="25"/>
      <c r="C90" s="26"/>
      <c r="I90" s="43"/>
    </row>
    <row r="91" spans="5:6" ht="15">
      <c r="E91" s="12"/>
      <c r="F91" s="12"/>
    </row>
    <row r="93" spans="5:6" ht="15">
      <c r="E93" s="63"/>
      <c r="F93" s="63"/>
    </row>
    <row r="94" ht="15">
      <c r="C94" s="12"/>
    </row>
    <row r="95" spans="5:6" ht="15">
      <c r="E95" s="64"/>
      <c r="F95" s="64"/>
    </row>
  </sheetData>
  <printOptions/>
  <pageMargins left="0.7" right="0.7" top="0.75" bottom="0.75" header="0.3" footer="0.3"/>
  <pageSetup fitToHeight="0" fitToWidth="1" horizontalDpi="600" verticalDpi="600" orientation="landscape" paperSize="5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21DB4AA638584FA4EDB881ED141AF4" ma:contentTypeVersion="10" ma:contentTypeDescription="Create a new document." ma:contentTypeScope="" ma:versionID="278724f1d90c0b02c298bf3b42e864a4">
  <xsd:schema xmlns:xsd="http://www.w3.org/2001/XMLSchema" xmlns:xs="http://www.w3.org/2001/XMLSchema" xmlns:p="http://schemas.microsoft.com/office/2006/metadata/properties" xmlns:ns3="8f8ab3f8-3e8e-4b9c-968b-c6f9209e75c1" xmlns:ns4="2e9ea517-87af-4538-8a97-e96694b7b5b9" targetNamespace="http://schemas.microsoft.com/office/2006/metadata/properties" ma:root="true" ma:fieldsID="dafc71ba4cecbd140188aa0369abd6e1" ns3:_="" ns4:_="">
    <xsd:import namespace="8f8ab3f8-3e8e-4b9c-968b-c6f9209e75c1"/>
    <xsd:import namespace="2e9ea517-87af-4538-8a97-e96694b7b5b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8ab3f8-3e8e-4b9c-968b-c6f9209e75c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ea517-87af-4538-8a97-e96694b7b5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943500-44EA-4DA3-9888-DFE1098B1CEF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8f8ab3f8-3e8e-4b9c-968b-c6f9209e75c1"/>
    <ds:schemaRef ds:uri="http://schemas.openxmlformats.org/package/2006/metadata/core-properties"/>
    <ds:schemaRef ds:uri="http://purl.org/dc/terms/"/>
    <ds:schemaRef ds:uri="http://purl.org/dc/dcmitype/"/>
    <ds:schemaRef ds:uri="2e9ea517-87af-4538-8a97-e96694b7b5b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C677280-EE81-4E0F-888E-10B5ED8DBD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8ab3f8-3e8e-4b9c-968b-c6f9209e75c1"/>
    <ds:schemaRef ds:uri="2e9ea517-87af-4538-8a97-e96694b7b5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F688A7-E2AD-4B8B-8078-E0755EC23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NEXT-SCCM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Pawlos, Kevin</dc:creator>
  <cp:keywords/>
  <dc:description/>
  <cp:lastModifiedBy>Cornell, Patrick</cp:lastModifiedBy>
  <cp:lastPrinted>2022-06-14T12:21:16Z</cp:lastPrinted>
  <dcterms:created xsi:type="dcterms:W3CDTF">2020-08-23T16:02:49Z</dcterms:created>
  <dcterms:modified xsi:type="dcterms:W3CDTF">2022-11-10T16:39:05Z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0x0101009421DB4AA638584FA4EDB881ED141AF4</vt:lpwstr>
  </property>
</Properties>
</file>