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9040" windowHeight="15840" activeTab="1"/>
  </bookViews>
  <sheets>
    <sheet name="HIGH Model" sheetId="4" r:id="rId1"/>
    <sheet name="AVG Model" sheetId="1" r:id="rId2"/>
    <sheet name="Ambulance Fees" sheetId="2" r:id="rId3"/>
    <sheet name="Timeline" sheetId="3" r:id="rId4"/>
  </sheets>
  <definedNames>
    <definedName name="_ftn1" localSheetId="3">'Timeline'!$A$9</definedName>
    <definedName name="_ftn2" localSheetId="3">'Timeline'!$A$13</definedName>
    <definedName name="_ftn3" localSheetId="3">'Timeline'!$A$12</definedName>
    <definedName name="_ftnref1" localSheetId="3">'Timeline'!#REF!</definedName>
    <definedName name="_ftnref2" localSheetId="3">'Timeline'!#REF!</definedName>
    <definedName name="_ftnref3" localSheetId="3">'Timeline'!#REF!</definedName>
    <definedName name="_Ref19621846" localSheetId="3">'Timeline'!#REF!</definedName>
    <definedName name="_Ref19624462" localSheetId="3">'Timeline'!#REF!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<sst xmlns="http://schemas.openxmlformats.org/spreadsheetml/2006/main" count="67" uniqueCount="51">
  <si>
    <t>105% Medicare</t>
  </si>
  <si>
    <t>State</t>
  </si>
  <si>
    <t>CHC</t>
  </si>
  <si>
    <t>Yearly Total</t>
  </si>
  <si>
    <t>PROC CODE</t>
  </si>
  <si>
    <t>PROC DESCRIPTION</t>
  </si>
  <si>
    <t>CMS URBAN BASE RATE / URBAN MILEAGE</t>
  </si>
  <si>
    <t>A0427</t>
  </si>
  <si>
    <t>AMBULANCE SERVICE,ADV LIFE SUPORT,LVL 1</t>
  </si>
  <si>
    <t>A0429</t>
  </si>
  <si>
    <t>AMBULANCE SVC,BASIC LIFE SUP,EMERGENCY T</t>
  </si>
  <si>
    <t>A0428</t>
  </si>
  <si>
    <t>AMBULANCE SERVICE,BASIC LIFE SUPPORT,NON</t>
  </si>
  <si>
    <t>A0433</t>
  </si>
  <si>
    <t>ADVANCED LIFE SUPPORT, LEVEL 2(ALS 2)</t>
  </si>
  <si>
    <t>Tasks</t>
  </si>
  <si>
    <t>Proposed Dates</t>
  </si>
  <si>
    <t>Intergovernmental Agreement (IGA) completed</t>
  </si>
  <si>
    <t>CY2021 MCO Agreements Effective</t>
  </si>
  <si>
    <t>City bills Jan 2021 claims</t>
  </si>
  <si>
    <t>MCOs pay Jan 2021 claims</t>
  </si>
  <si>
    <t>City bills Feb 2021 claims</t>
  </si>
  <si>
    <t>MCOs pay Feb 2021 claims</t>
  </si>
  <si>
    <t>City bills Mar 2021 claims</t>
  </si>
  <si>
    <t>MCOs pay Mar 2021 claims</t>
  </si>
  <si>
    <t xml:space="preserve">Quarterly IGT </t>
  </si>
  <si>
    <t>Quarterly Net Gain</t>
  </si>
  <si>
    <t>Quarterly Claims Payment</t>
  </si>
  <si>
    <t>City bills Apr 2021 claims</t>
  </si>
  <si>
    <t>MCOs pay Apr 2021 claims</t>
  </si>
  <si>
    <t>City bills May 2021 claims</t>
  </si>
  <si>
    <t>MCOs pay May 2021 claims</t>
  </si>
  <si>
    <t>City bills June 2021 claims</t>
  </si>
  <si>
    <t>MCOs pay June 2021 claims</t>
  </si>
  <si>
    <t>City transfers IGT 1Q2021</t>
  </si>
  <si>
    <t>City transfers IGT 2Q2021</t>
  </si>
  <si>
    <t xml:space="preserve">Note: Assumes all clean claims with no TPL and MCO payment is completed in 45 days post bill date.  </t>
  </si>
  <si>
    <t>PH HC</t>
  </si>
  <si>
    <t>Year 1 Net Impact</t>
  </si>
  <si>
    <t>Less IGT Amt</t>
  </si>
  <si>
    <t>Net Gain</t>
  </si>
  <si>
    <t>Claims Revenue increase</t>
  </si>
  <si>
    <t>Average Claim Increase</t>
  </si>
  <si>
    <t>Annualized MCO Claims CY2020</t>
  </si>
  <si>
    <t>Admin Fee</t>
  </si>
  <si>
    <t>Projected MCO Claims</t>
  </si>
  <si>
    <t>This model uses a MCO claims average from Jan 2019 to June 2020 to smooth the impact of reduced service due to the Public</t>
  </si>
  <si>
    <t xml:space="preserve">Health Emergency.  In addition it uses the monthly average PMPM impact for Jan 2019 to September 2020. </t>
  </si>
  <si>
    <t xml:space="preserve">This model uses the Quarterly enrollment for July to September 2020 which accounts for the increased eligibility </t>
  </si>
  <si>
    <t xml:space="preserve">due to the ongoing PHE.  </t>
  </si>
  <si>
    <t>This model uses the MCO claims from Jan to June 2020 annualized which are impact by the Public Health Emergency (PHE).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</si>
</sst>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FFFFFF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44" fontId="0" fillId="0" borderId="0" xfId="0" applyNumberFormat="1"/>
    <xf numFmtId="44" fontId="0" fillId="0" borderId="0" xfId="0" applyNumberFormat="1" applyAlignment="1">
      <alignment horizontal="right"/>
    </xf>
    <xf numFmtId="44" fontId="2" fillId="0" borderId="0" xfId="0" applyNumberFormat="1" applyFont="1" applyAlignment="1">
      <alignment horizontal="right"/>
    </xf>
    <xf numFmtId="164" fontId="0" fillId="0" borderId="1" xfId="0" applyNumberFormat="1" applyBorder="1"/>
    <xf numFmtId="164" fontId="0" fillId="0" borderId="2" xfId="0" applyNumberFormat="1" applyBorder="1"/>
    <xf numFmtId="0" fontId="2" fillId="0" borderId="0" xfId="0" applyFont="1"/>
    <xf numFmtId="0" fontId="3" fillId="0" borderId="3" xfId="0" applyFont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 wrapText="1"/>
    </xf>
    <xf numFmtId="0" fontId="0" fillId="0" borderId="3" xfId="0" applyBorder="1"/>
    <xf numFmtId="9" fontId="4" fillId="0" borderId="3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4" fontId="8" fillId="0" borderId="3" xfId="0" applyNumberFormat="1" applyFont="1" applyFill="1" applyBorder="1" applyAlignment="1">
      <alignment horizontal="center" vertical="center" wrapText="1"/>
    </xf>
    <xf numFmtId="166" fontId="0" fillId="0" borderId="0" xfId="18" applyNumberFormat="1" applyFont="1"/>
    <xf numFmtId="44" fontId="0" fillId="0" borderId="0" xfId="16" applyFont="1"/>
    <xf numFmtId="164" fontId="0" fillId="0" borderId="0" xfId="16" applyNumberFormat="1" applyFont="1"/>
    <xf numFmtId="0" fontId="0" fillId="3" borderId="0" xfId="0" applyFill="1"/>
    <xf numFmtId="0" fontId="8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4" fontId="10" fillId="0" borderId="3" xfId="16" applyFont="1" applyFill="1" applyBorder="1" applyAlignment="1">
      <alignment horizontal="right" vertical="center"/>
    </xf>
    <xf numFmtId="44" fontId="0" fillId="0" borderId="3" xfId="16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left"/>
    </xf>
    <xf numFmtId="44" fontId="0" fillId="0" borderId="4" xfId="0" applyNumberFormat="1" applyBorder="1" applyAlignment="1">
      <alignment horizontal="left"/>
    </xf>
    <xf numFmtId="10" fontId="0" fillId="0" borderId="0" xfId="15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6EB2E-A4C4-43DF-9FF4-70FBF97B5403}">
  <dimension ref="A1:I17"/>
  <sheetViews>
    <sheetView workbookViewId="0" topLeftCell="A1">
      <selection activeCell="B2" sqref="B2"/>
    </sheetView>
  </sheetViews>
  <sheetFormatPr defaultColWidth="9.140625" defaultRowHeight="15"/>
  <cols>
    <col min="1" max="1" width="14.140625" style="0" bestFit="1" customWidth="1"/>
    <col min="2" max="2" width="21.57421875" style="0" bestFit="1" customWidth="1"/>
    <col min="3" max="3" width="15.00390625" style="0" bestFit="1" customWidth="1"/>
    <col min="4" max="4" width="11.28125" style="0" customWidth="1"/>
    <col min="6" max="6" width="12.57421875" style="0" bestFit="1" customWidth="1"/>
    <col min="7" max="7" width="12.8515625" style="0" customWidth="1"/>
    <col min="8" max="8" width="11.00390625" style="0" customWidth="1"/>
    <col min="9" max="9" width="10.140625" style="0" customWidth="1"/>
  </cols>
  <sheetData>
    <row r="1" spans="2:9" ht="60">
      <c r="B1" s="1" t="s">
        <v>0</v>
      </c>
      <c r="C1" s="2" t="s">
        <v>1</v>
      </c>
      <c r="D1" s="1" t="s">
        <v>43</v>
      </c>
      <c r="E1" s="1" t="s">
        <v>42</v>
      </c>
      <c r="F1" s="1" t="s">
        <v>27</v>
      </c>
      <c r="G1" s="1" t="s">
        <v>25</v>
      </c>
      <c r="H1" s="1" t="s">
        <v>44</v>
      </c>
      <c r="I1" s="1" t="s">
        <v>26</v>
      </c>
    </row>
    <row r="2" spans="1:9" ht="15">
      <c r="A2" t="s">
        <v>37</v>
      </c>
      <c r="B2" s="3">
        <v>2822248.110399999</v>
      </c>
      <c r="C2" s="3">
        <v>953903.2718501728</v>
      </c>
      <c r="D2" s="23"/>
      <c r="E2" s="23"/>
      <c r="F2" s="23"/>
      <c r="G2" s="23"/>
      <c r="H2" s="23"/>
      <c r="I2" s="23"/>
    </row>
    <row r="3" spans="1:9" ht="15">
      <c r="A3" t="s">
        <v>2</v>
      </c>
      <c r="B3" s="3">
        <v>195072.03</v>
      </c>
      <c r="C3" s="3">
        <f>B3*0.478</f>
        <v>93244.43033999999</v>
      </c>
      <c r="D3" s="23"/>
      <c r="E3" s="23"/>
      <c r="F3" s="23"/>
      <c r="G3" s="23"/>
      <c r="H3" s="23"/>
      <c r="I3" s="23"/>
    </row>
    <row r="4" spans="2:9" ht="15">
      <c r="B4" s="5" t="s">
        <v>3</v>
      </c>
      <c r="C4" s="3">
        <f>SUM(C2:C3)</f>
        <v>1047147.7021901727</v>
      </c>
      <c r="D4" s="20">
        <v>10948</v>
      </c>
      <c r="E4" s="21">
        <v>165.38181037632444</v>
      </c>
      <c r="F4" s="22">
        <f>(D4/4)*E4</f>
        <v>452650.015</v>
      </c>
      <c r="G4" s="3">
        <f>-C4/4</f>
        <v>-261786.9255475432</v>
      </c>
      <c r="H4" s="3">
        <f>-C5/4</f>
        <v>-75000</v>
      </c>
      <c r="I4" s="3">
        <f>SUM(F4:H4)</f>
        <v>115863.08945245683</v>
      </c>
    </row>
    <row r="5" spans="2:3" ht="15">
      <c r="B5" s="6" t="s">
        <v>44</v>
      </c>
      <c r="C5" s="7">
        <v>300000</v>
      </c>
    </row>
    <row r="6" spans="2:3" ht="15.75" thickBot="1">
      <c r="B6" s="6"/>
      <c r="C6" s="8">
        <f>SUM(C4:C5)</f>
        <v>1347147.7021901729</v>
      </c>
    </row>
    <row r="7" ht="15.75" thickTop="1">
      <c r="A7" s="9"/>
    </row>
    <row r="8" ht="15">
      <c r="B8" s="28" t="s">
        <v>38</v>
      </c>
    </row>
    <row r="9" spans="1:3" ht="15">
      <c r="A9" s="9"/>
      <c r="B9" s="28" t="s">
        <v>41</v>
      </c>
      <c r="C9" s="4">
        <f>F4*4</f>
        <v>1810600.06</v>
      </c>
    </row>
    <row r="10" spans="1:3" ht="15">
      <c r="A10" s="9"/>
      <c r="B10" s="28" t="s">
        <v>39</v>
      </c>
      <c r="C10" s="4">
        <f>-C6</f>
        <v>-1347147.7021901729</v>
      </c>
    </row>
    <row r="11" spans="1:4" ht="15.75" thickBot="1">
      <c r="A11" s="9"/>
      <c r="C11" s="32">
        <f>SUM(C9:C10)</f>
        <v>463452.3578098272</v>
      </c>
      <c r="D11" t="s">
        <v>40</v>
      </c>
    </row>
    <row r="13" spans="1:3" ht="15">
      <c r="A13" t="s">
        <v>50</v>
      </c>
      <c r="B13" s="29"/>
      <c r="C13" s="33"/>
    </row>
    <row r="14" spans="1:3" ht="15">
      <c r="A14" t="s">
        <v>48</v>
      </c>
      <c r="B14" s="29"/>
      <c r="C14" s="30"/>
    </row>
    <row r="15" spans="1:3" ht="15">
      <c r="A15" t="s">
        <v>49</v>
      </c>
      <c r="B15" s="29"/>
      <c r="C15" s="30"/>
    </row>
    <row r="16" spans="2:3" ht="15">
      <c r="B16" s="30"/>
      <c r="C16" s="31"/>
    </row>
    <row r="17" spans="2:3" ht="15">
      <c r="B17" s="30"/>
      <c r="C17" s="30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A81E1-FC31-412C-BE6D-78B01C3AAFF8}">
  <dimension ref="A1:I17"/>
  <sheetViews>
    <sheetView tabSelected="1" workbookViewId="0" topLeftCell="A1">
      <selection activeCell="C10" sqref="C10"/>
    </sheetView>
  </sheetViews>
  <sheetFormatPr defaultColWidth="9.140625" defaultRowHeight="15"/>
  <cols>
    <col min="1" max="1" width="14.140625" style="0" bestFit="1" customWidth="1"/>
    <col min="2" max="2" width="11.57421875" style="0" bestFit="1" customWidth="1"/>
    <col min="3" max="3" width="15.00390625" style="0" bestFit="1" customWidth="1"/>
    <col min="4" max="4" width="11.28125" style="0" customWidth="1"/>
    <col min="6" max="6" width="12.57421875" style="0" bestFit="1" customWidth="1"/>
    <col min="7" max="7" width="12.8515625" style="0" customWidth="1"/>
    <col min="8" max="8" width="11.00390625" style="0" customWidth="1"/>
    <col min="9" max="9" width="10.140625" style="0" customWidth="1"/>
  </cols>
  <sheetData>
    <row r="1" spans="2:9" ht="45">
      <c r="B1" s="1" t="s">
        <v>0</v>
      </c>
      <c r="C1" s="2" t="s">
        <v>1</v>
      </c>
      <c r="D1" s="1" t="s">
        <v>45</v>
      </c>
      <c r="E1" s="1" t="s">
        <v>42</v>
      </c>
      <c r="F1" s="1" t="s">
        <v>27</v>
      </c>
      <c r="G1" s="1" t="s">
        <v>25</v>
      </c>
      <c r="H1" s="1" t="s">
        <v>44</v>
      </c>
      <c r="I1" s="1" t="s">
        <v>26</v>
      </c>
    </row>
    <row r="2" spans="1:9" ht="15">
      <c r="A2" t="s">
        <v>37</v>
      </c>
      <c r="B2" s="3">
        <v>2678948.676514286</v>
      </c>
      <c r="C2" s="3">
        <v>927734.319495339</v>
      </c>
      <c r="D2" s="23"/>
      <c r="E2" s="23"/>
      <c r="F2" s="23"/>
      <c r="G2" s="23"/>
      <c r="H2" s="23"/>
      <c r="I2" s="23"/>
    </row>
    <row r="3" spans="1:9" ht="15">
      <c r="A3" t="s">
        <v>2</v>
      </c>
      <c r="B3" s="3">
        <v>195072.03</v>
      </c>
      <c r="C3" s="3">
        <f>B3*0.478</f>
        <v>93244.43033999999</v>
      </c>
      <c r="D3" s="23"/>
      <c r="E3" s="23"/>
      <c r="F3" s="23"/>
      <c r="G3" s="23"/>
      <c r="H3" s="23"/>
      <c r="I3" s="23"/>
    </row>
    <row r="4" spans="2:9" ht="15">
      <c r="B4" s="5" t="s">
        <v>3</v>
      </c>
      <c r="C4" s="3">
        <f>SUM(C2:C3)</f>
        <v>1020978.7498353389</v>
      </c>
      <c r="D4" s="20">
        <v>12644.666666666666</v>
      </c>
      <c r="E4" s="21">
        <v>165.55652976221856</v>
      </c>
      <c r="F4" s="22">
        <f>(D4/4)*E4</f>
        <v>523351.7833333332</v>
      </c>
      <c r="G4" s="3">
        <f>-C4/4</f>
        <v>-255244.68745883473</v>
      </c>
      <c r="H4" s="3">
        <f>-C5/4</f>
        <v>-75000</v>
      </c>
      <c r="I4" s="3">
        <f>SUM(F4:H4)</f>
        <v>193107.09587449848</v>
      </c>
    </row>
    <row r="5" spans="2:3" ht="15">
      <c r="B5" s="6" t="s">
        <v>44</v>
      </c>
      <c r="C5" s="7">
        <v>300000</v>
      </c>
    </row>
    <row r="6" spans="2:3" ht="15.75" thickBot="1">
      <c r="B6" s="6"/>
      <c r="C6" s="8">
        <f>SUM(C4:C5)</f>
        <v>1320978.749835339</v>
      </c>
    </row>
    <row r="7" ht="15.75" thickTop="1">
      <c r="A7" s="9"/>
    </row>
    <row r="8" ht="15">
      <c r="B8" s="28" t="s">
        <v>38</v>
      </c>
    </row>
    <row r="9" spans="1:3" ht="15">
      <c r="A9" s="9"/>
      <c r="B9" s="28" t="s">
        <v>41</v>
      </c>
      <c r="C9" s="4">
        <f>F4*4</f>
        <v>2093407.1333333328</v>
      </c>
    </row>
    <row r="10" spans="1:3" ht="15">
      <c r="A10" s="9"/>
      <c r="B10" s="28" t="s">
        <v>39</v>
      </c>
      <c r="C10" s="4">
        <f>-C6</f>
        <v>-1320978.749835339</v>
      </c>
    </row>
    <row r="11" spans="1:4" ht="15.75" thickBot="1">
      <c r="A11" s="9"/>
      <c r="C11" s="32">
        <f>SUM(C9:C10)</f>
        <v>772428.3834979939</v>
      </c>
      <c r="D11" t="s">
        <v>40</v>
      </c>
    </row>
    <row r="13" spans="2:3" ht="15">
      <c r="B13" s="29"/>
      <c r="C13" s="33"/>
    </row>
    <row r="14" spans="1:3" ht="15">
      <c r="A14" t="s">
        <v>46</v>
      </c>
      <c r="B14" s="29"/>
      <c r="C14" s="30"/>
    </row>
    <row r="15" spans="1:3" ht="15">
      <c r="A15" t="s">
        <v>47</v>
      </c>
      <c r="B15" s="29"/>
      <c r="C15" s="30"/>
    </row>
    <row r="16" spans="2:3" ht="15">
      <c r="B16" s="30"/>
      <c r="C16" s="31"/>
    </row>
    <row r="17" spans="2:3" ht="15">
      <c r="B17" s="30"/>
      <c r="C17" s="30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9FED-D7DD-4C55-8456-9D582C87B198}">
  <dimension ref="A1:D5"/>
  <sheetViews>
    <sheetView workbookViewId="0" topLeftCell="A1">
      <selection activeCell="A1" sqref="A1:D5"/>
    </sheetView>
  </sheetViews>
  <sheetFormatPr defaultColWidth="9.140625" defaultRowHeight="15"/>
  <cols>
    <col min="2" max="2" width="47.28125" style="0" customWidth="1"/>
    <col min="4" max="4" width="9.28125" style="0" customWidth="1"/>
  </cols>
  <sheetData>
    <row r="1" spans="1:4" ht="90">
      <c r="A1" s="10" t="s">
        <v>4</v>
      </c>
      <c r="B1" s="10" t="s">
        <v>5</v>
      </c>
      <c r="C1" s="11" t="s">
        <v>6</v>
      </c>
      <c r="D1" s="13">
        <v>1.05</v>
      </c>
    </row>
    <row r="2" spans="1:4" ht="15">
      <c r="A2" s="12" t="s">
        <v>7</v>
      </c>
      <c r="B2" s="12" t="s">
        <v>8</v>
      </c>
      <c r="C2" s="26">
        <v>429.75</v>
      </c>
      <c r="D2" s="27">
        <f>ROUND(C2*1.05,2)</f>
        <v>451.24</v>
      </c>
    </row>
    <row r="3" spans="1:4" ht="15">
      <c r="A3" s="12" t="s">
        <v>11</v>
      </c>
      <c r="B3" s="12" t="s">
        <v>12</v>
      </c>
      <c r="C3" s="26">
        <v>226.18</v>
      </c>
      <c r="D3" s="27">
        <f aca="true" t="shared" si="0" ref="D3:D5">ROUND(C3*1.05,2)</f>
        <v>237.49</v>
      </c>
    </row>
    <row r="4" spans="1:4" ht="15">
      <c r="A4" s="12" t="s">
        <v>9</v>
      </c>
      <c r="B4" s="12" t="s">
        <v>10</v>
      </c>
      <c r="C4" s="26">
        <v>361.9</v>
      </c>
      <c r="D4" s="27">
        <f t="shared" si="0"/>
        <v>380</v>
      </c>
    </row>
    <row r="5" spans="1:4" ht="15">
      <c r="A5" s="12" t="s">
        <v>13</v>
      </c>
      <c r="B5" s="12" t="s">
        <v>14</v>
      </c>
      <c r="C5" s="26">
        <v>622.01</v>
      </c>
      <c r="D5" s="27">
        <f t="shared" si="0"/>
        <v>653.11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F4A90C-C249-45BA-898E-E667C4D516C5}">
  <dimension ref="A1:C19"/>
  <sheetViews>
    <sheetView workbookViewId="0" topLeftCell="A1">
      <selection activeCell="H9" sqref="H9"/>
    </sheetView>
  </sheetViews>
  <sheetFormatPr defaultColWidth="9.140625" defaultRowHeight="15"/>
  <cols>
    <col min="1" max="1" width="7.57421875" style="0" customWidth="1"/>
    <col min="2" max="2" width="37.7109375" style="0" customWidth="1"/>
    <col min="3" max="3" width="18.421875" style="0" customWidth="1"/>
  </cols>
  <sheetData>
    <row r="1" spans="1:3" ht="31.5" customHeight="1">
      <c r="A1" s="16"/>
      <c r="B1" s="18" t="s">
        <v>15</v>
      </c>
      <c r="C1" s="18" t="s">
        <v>16</v>
      </c>
    </row>
    <row r="2" spans="1:3" ht="30" customHeight="1">
      <c r="A2" s="17">
        <v>1</v>
      </c>
      <c r="B2" s="25" t="s">
        <v>18</v>
      </c>
      <c r="C2" s="19">
        <v>44197</v>
      </c>
    </row>
    <row r="3" spans="1:3" ht="30" customHeight="1">
      <c r="A3" s="14">
        <v>2</v>
      </c>
      <c r="B3" s="25" t="s">
        <v>19</v>
      </c>
      <c r="C3" s="15">
        <v>44232</v>
      </c>
    </row>
    <row r="4" spans="1:3" ht="30" customHeight="1">
      <c r="A4" s="14">
        <v>3</v>
      </c>
      <c r="B4" s="24" t="s">
        <v>17</v>
      </c>
      <c r="C4" s="19">
        <v>43891</v>
      </c>
    </row>
    <row r="5" spans="1:3" ht="30" customHeight="1">
      <c r="A5" s="17">
        <v>4</v>
      </c>
      <c r="B5" s="25" t="s">
        <v>21</v>
      </c>
      <c r="C5" s="15">
        <v>44260</v>
      </c>
    </row>
    <row r="6" spans="1:3" ht="30" customHeight="1">
      <c r="A6" s="14">
        <v>5</v>
      </c>
      <c r="B6" s="25" t="s">
        <v>20</v>
      </c>
      <c r="C6" s="15">
        <f>C3+45</f>
        <v>44277</v>
      </c>
    </row>
    <row r="7" spans="1:3" ht="30" customHeight="1">
      <c r="A7" s="14">
        <v>6</v>
      </c>
      <c r="B7" s="25" t="s">
        <v>23</v>
      </c>
      <c r="C7" s="15">
        <v>44291</v>
      </c>
    </row>
    <row r="8" spans="1:3" ht="30" customHeight="1">
      <c r="A8" s="17">
        <v>7</v>
      </c>
      <c r="B8" s="25" t="s">
        <v>22</v>
      </c>
      <c r="C8" s="15">
        <f>C5+45</f>
        <v>44305</v>
      </c>
    </row>
    <row r="9" spans="1:3" ht="30" customHeight="1">
      <c r="A9" s="14">
        <v>8</v>
      </c>
      <c r="B9" s="25" t="s">
        <v>28</v>
      </c>
      <c r="C9" s="15">
        <v>44321</v>
      </c>
    </row>
    <row r="10" spans="1:3" ht="30" customHeight="1">
      <c r="A10" s="14">
        <v>9</v>
      </c>
      <c r="B10" s="25" t="s">
        <v>24</v>
      </c>
      <c r="C10" s="15">
        <f>C7+45</f>
        <v>44336</v>
      </c>
    </row>
    <row r="11" spans="1:3" ht="30" customHeight="1">
      <c r="A11" s="17">
        <v>10</v>
      </c>
      <c r="B11" s="25" t="s">
        <v>34</v>
      </c>
      <c r="C11" s="15">
        <f>C10+10</f>
        <v>44346</v>
      </c>
    </row>
    <row r="12" spans="1:3" ht="30" customHeight="1">
      <c r="A12" s="14">
        <v>11</v>
      </c>
      <c r="B12" s="25" t="s">
        <v>30</v>
      </c>
      <c r="C12" s="15">
        <v>44352</v>
      </c>
    </row>
    <row r="13" spans="1:3" ht="30" customHeight="1">
      <c r="A13" s="14">
        <v>12</v>
      </c>
      <c r="B13" s="25" t="s">
        <v>29</v>
      </c>
      <c r="C13" s="15">
        <f>C9+45</f>
        <v>44366</v>
      </c>
    </row>
    <row r="14" spans="1:3" ht="30" customHeight="1">
      <c r="A14" s="17">
        <v>13</v>
      </c>
      <c r="B14" s="25" t="s">
        <v>32</v>
      </c>
      <c r="C14" s="15">
        <v>44382</v>
      </c>
    </row>
    <row r="15" spans="1:3" ht="30" customHeight="1">
      <c r="A15" s="14">
        <v>14</v>
      </c>
      <c r="B15" s="25" t="s">
        <v>31</v>
      </c>
      <c r="C15" s="15">
        <f>C12+45</f>
        <v>44397</v>
      </c>
    </row>
    <row r="16" spans="1:3" ht="30" customHeight="1">
      <c r="A16" s="14">
        <v>15</v>
      </c>
      <c r="B16" s="25" t="s">
        <v>33</v>
      </c>
      <c r="C16" s="15">
        <f>C14+45</f>
        <v>44427</v>
      </c>
    </row>
    <row r="17" spans="1:3" ht="30" customHeight="1">
      <c r="A17" s="17">
        <v>16</v>
      </c>
      <c r="B17" s="25" t="s">
        <v>35</v>
      </c>
      <c r="C17" s="15">
        <f>C16+10</f>
        <v>44437</v>
      </c>
    </row>
    <row r="19" ht="15">
      <c r="A19" t="s">
        <v>36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Perez, Maranatha</dc:creator>
  <cp:keywords/>
  <dc:description/>
  <cp:lastModifiedBy>Perez, Maranatha</cp:lastModifiedBy>
  <dcterms:created xsi:type="dcterms:W3CDTF">2020-05-08T19:15:17Z</dcterms:created>
  <dcterms:modified xsi:type="dcterms:W3CDTF">2021-01-12T18:49:17Z</dcterms:modified>
  <cp:category/>
  <cp:version/>
  <cp:contentType/>
  <cp:contentStatus/>
</cp:coreProperties>
</file>