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576" activeTab="1"/>
  </bookViews>
  <sheets>
    <sheet name="Pittsburgh Summary Fees" sheetId="2" r:id="rId1"/>
    <sheet name="Pittsburgh Subscription Fees" sheetId="1" r:id="rId2"/>
  </sheets>
  <definedNames/>
  <calcPr calcId="191029"/>
  <extLst/>
</workbook>
</file>

<file path=xl/sharedStrings.xml><?xml version="1.0" encoding="utf-8"?>
<sst xmlns="http://schemas.openxmlformats.org/spreadsheetml/2006/main" count="52" uniqueCount="36">
  <si>
    <t>Product/Service</t>
  </si>
  <si>
    <t>Qty</t>
  </si>
  <si>
    <t>License &amp; Subscription:ConnectAnywhere Express Monthly Access Fee</t>
  </si>
  <si>
    <t>Non Snow Vehicle</t>
  </si>
  <si>
    <t>License &amp; Subscription:ConnectAnywhere Lite Monthly Fee</t>
  </si>
  <si>
    <t>License &amp; Subscription:AT&amp;T 25MB Plan-Monthly Fee per Vehicle</t>
  </si>
  <si>
    <t>License &amp; Subscription:Verizon 20MB Pooled-Monthly Fee per Vehicle</t>
  </si>
  <si>
    <t>License &amp; Subscription:Verizon 10MB Pooled-Monthly Fee per Vehicle</t>
  </si>
  <si>
    <t>License &amp; Subscription:AT&amp;T 10MB Plan-Monthly Fee per Vehicle</t>
  </si>
  <si>
    <t>License &amp; Subscription:ConnectAnywhere Professional Monthly Access Fee</t>
  </si>
  <si>
    <t>Snow Vehicles with Spreader Controllers</t>
  </si>
  <si>
    <t>License &amp; Subscription:ConnectAnywhere Public Access Site</t>
  </si>
  <si>
    <t>Snow Vehicles without Spreader Controllers</t>
  </si>
  <si>
    <t>License &amp; Subscription:Verizon 300MB Pooled-Monthly Fee per Vehicle</t>
  </si>
  <si>
    <t>License &amp; Subscription:AT&amp;T 300MB Plan-Monthly Fee per Vehicle</t>
  </si>
  <si>
    <t>Months per Year</t>
  </si>
  <si>
    <t>Annual Cost</t>
  </si>
  <si>
    <t>Unit Cost</t>
  </si>
  <si>
    <t>Total Monthly Cost</t>
  </si>
  <si>
    <t>Vehicle Type</t>
  </si>
  <si>
    <t>License &amp; Subscription:Route Navigation License</t>
  </si>
  <si>
    <t>License &amp; Subscription:Route Optimization License</t>
  </si>
  <si>
    <t>Total</t>
  </si>
  <si>
    <t>2 Year Total Cost</t>
  </si>
  <si>
    <t>Non-Snow Vehicle Total</t>
  </si>
  <si>
    <t>1 Year</t>
  </si>
  <si>
    <t>Task 6.1 Route Optimization</t>
  </si>
  <si>
    <t>2 Years</t>
  </si>
  <si>
    <t>Task 6.2 Route Navigation</t>
  </si>
  <si>
    <t>Task 6.3 GPS AVL</t>
  </si>
  <si>
    <t>6.3.2 Snow Vehicles without Spreader Controllers</t>
  </si>
  <si>
    <t>6.3.1 Snow Vehicles with Spreader Controllers</t>
  </si>
  <si>
    <t>6.3.3 Snow Vehicles ConnectAnywhere Public Access Site</t>
  </si>
  <si>
    <t>6.3.4 Non Snow Vehicles</t>
  </si>
  <si>
    <t>Brandon's added 2 units</t>
  </si>
  <si>
    <t>2 Year Cost using Brandon's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</si>
</sst>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\ _€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u val="single"/>
      <sz val="11"/>
      <color indexed="8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44" fontId="3" fillId="0" borderId="0" xfId="16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44" fontId="3" fillId="0" borderId="0" xfId="0" applyNumberFormat="1" applyFont="1"/>
    <xf numFmtId="44" fontId="3" fillId="0" borderId="0" xfId="16" applyFont="1"/>
    <xf numFmtId="44" fontId="3" fillId="0" borderId="2" xfId="0" applyNumberFormat="1" applyFont="1" applyBorder="1"/>
    <xf numFmtId="44" fontId="3" fillId="0" borderId="3" xfId="0" applyNumberFormat="1" applyFont="1" applyBorder="1"/>
    <xf numFmtId="44" fontId="3" fillId="0" borderId="2" xfId="16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left" indent="1"/>
    </xf>
    <xf numFmtId="44" fontId="4" fillId="0" borderId="3" xfId="0" applyNumberFormat="1" applyFont="1" applyBorder="1"/>
    <xf numFmtId="0" fontId="5" fillId="0" borderId="0" xfId="0" applyFont="1" applyAlignment="1">
      <alignment horizontal="center"/>
    </xf>
    <xf numFmtId="44" fontId="3" fillId="0" borderId="0" xfId="0" applyNumberFormat="1" applyFont="1" applyFill="1"/>
    <xf numFmtId="44" fontId="3" fillId="0" borderId="0" xfId="0" applyNumberFormat="1" applyFont="1" applyBorder="1"/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3" fillId="2" borderId="0" xfId="0" applyNumberFormat="1" applyFont="1" applyFill="1"/>
    <xf numFmtId="44" fontId="3" fillId="2" borderId="0" xfId="0" applyNumberFormat="1" applyFont="1" applyFill="1"/>
    <xf numFmtId="0" fontId="3" fillId="2" borderId="0" xfId="0" applyNumberFormat="1" applyFont="1" applyFill="1" applyBorder="1"/>
    <xf numFmtId="0" fontId="3" fillId="2" borderId="0" xfId="0" applyFont="1" applyFill="1"/>
    <xf numFmtId="0" fontId="3" fillId="2" borderId="0" xfId="16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 topLeftCell="A1">
      <selection activeCell="A12" sqref="A12"/>
    </sheetView>
  </sheetViews>
  <sheetFormatPr defaultColWidth="8.7109375" defaultRowHeight="15"/>
  <cols>
    <col min="1" max="1" width="49.7109375" style="14" bestFit="1" customWidth="1"/>
    <col min="2" max="2" width="12.140625" style="14" bestFit="1" customWidth="1"/>
    <col min="3" max="3" width="4.57421875" style="14" customWidth="1"/>
    <col min="4" max="4" width="12.140625" style="14" bestFit="1" customWidth="1"/>
    <col min="5" max="16384" width="8.7109375" style="14" customWidth="1"/>
  </cols>
  <sheetData>
    <row r="1" spans="2:4" ht="15">
      <c r="B1" s="18" t="s">
        <v>25</v>
      </c>
      <c r="C1" s="18"/>
      <c r="D1" s="18" t="s">
        <v>27</v>
      </c>
    </row>
    <row r="2" spans="1:4" ht="15">
      <c r="A2" s="14" t="s">
        <v>26</v>
      </c>
      <c r="B2" s="15">
        <f>'Pittsburgh Subscription Fees'!H21</f>
        <v>42250</v>
      </c>
      <c r="D2" s="15">
        <f>'Pittsburgh Subscription Fees'!J21</f>
        <v>84500</v>
      </c>
    </row>
    <row r="3" spans="1:4" ht="15">
      <c r="A3" s="14" t="s">
        <v>28</v>
      </c>
      <c r="B3" s="15">
        <f>'Pittsburgh Subscription Fees'!H20</f>
        <v>43030</v>
      </c>
      <c r="D3" s="15">
        <f>'Pittsburgh Subscription Fees'!J20</f>
        <v>86060</v>
      </c>
    </row>
    <row r="4" ht="15">
      <c r="A4" s="14" t="s">
        <v>29</v>
      </c>
    </row>
    <row r="5" spans="1:4" ht="15">
      <c r="A5" s="16" t="s">
        <v>31</v>
      </c>
      <c r="B5" s="15">
        <f>SUM('Pittsburgh Subscription Fees'!H13:H15)</f>
        <v>39240</v>
      </c>
      <c r="D5" s="15">
        <f>SUM('Pittsburgh Subscription Fees'!J13:J15)</f>
        <v>78480</v>
      </c>
    </row>
    <row r="6" spans="1:4" ht="15">
      <c r="A6" s="16" t="s">
        <v>30</v>
      </c>
      <c r="B6" s="15">
        <f>SUM('Pittsburgh Subscription Fees'!H10:H12)</f>
        <v>7014</v>
      </c>
      <c r="D6" s="15">
        <f>SUM('Pittsburgh Subscription Fees'!J10:J12)</f>
        <v>14028</v>
      </c>
    </row>
    <row r="7" spans="1:4" ht="15">
      <c r="A7" s="16" t="s">
        <v>32</v>
      </c>
      <c r="B7" s="15">
        <f>SUM('Pittsburgh Subscription Fees'!H16:H17)</f>
        <v>4140</v>
      </c>
      <c r="D7" s="15">
        <f>SUM('Pittsburgh Subscription Fees'!J16:J17)</f>
        <v>8280</v>
      </c>
    </row>
    <row r="8" spans="1:4" ht="15">
      <c r="A8" s="16" t="s">
        <v>33</v>
      </c>
      <c r="B8" s="15">
        <f>SUM('Pittsburgh Subscription Fees'!H8)</f>
        <v>53838</v>
      </c>
      <c r="D8" s="15">
        <f>SUM('Pittsburgh Subscription Fees'!J8)</f>
        <v>107676</v>
      </c>
    </row>
    <row r="9" spans="2:4" ht="15" thickBot="1">
      <c r="B9" s="17">
        <f>SUM(B2:B8)</f>
        <v>189512</v>
      </c>
      <c r="D9" s="17">
        <f>SUM(D2:D8)</f>
        <v>379024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 topLeftCell="B7">
      <selection activeCell="L28" sqref="L28"/>
    </sheetView>
  </sheetViews>
  <sheetFormatPr defaultColWidth="8.7109375" defaultRowHeight="15"/>
  <cols>
    <col min="1" max="1" width="61.00390625" style="2" customWidth="1"/>
    <col min="2" max="2" width="36.8515625" style="2" customWidth="1"/>
    <col min="3" max="4" width="7.7109375" style="2" customWidth="1"/>
    <col min="5" max="5" width="10.140625" style="2" bestFit="1" customWidth="1"/>
    <col min="6" max="6" width="2.7109375" style="2" customWidth="1"/>
    <col min="7" max="7" width="8.57421875" style="2" customWidth="1"/>
    <col min="8" max="8" width="12.140625" style="2" bestFit="1" customWidth="1"/>
    <col min="9" max="9" width="4.57421875" style="2" customWidth="1"/>
    <col min="10" max="10" width="11.8515625" style="2" customWidth="1"/>
    <col min="11" max="11" width="11.140625" style="2" customWidth="1"/>
    <col min="12" max="12" width="13.57421875" style="2" customWidth="1"/>
    <col min="13" max="16384" width="8.7109375" style="2" customWidth="1"/>
  </cols>
  <sheetData>
    <row r="1" spans="1:12" ht="55.2">
      <c r="A1" s="1" t="s">
        <v>0</v>
      </c>
      <c r="B1" s="1" t="s">
        <v>19</v>
      </c>
      <c r="C1" s="1" t="s">
        <v>1</v>
      </c>
      <c r="D1" s="1" t="s">
        <v>17</v>
      </c>
      <c r="E1" s="1" t="s">
        <v>18</v>
      </c>
      <c r="F1" s="1"/>
      <c r="G1" s="1" t="s">
        <v>15</v>
      </c>
      <c r="H1" s="1" t="s">
        <v>16</v>
      </c>
      <c r="J1" s="1" t="s">
        <v>23</v>
      </c>
      <c r="K1" s="21" t="s">
        <v>34</v>
      </c>
      <c r="L1" s="22" t="s">
        <v>35</v>
      </c>
    </row>
    <row r="2" spans="1:12" ht="15">
      <c r="A2" s="3" t="s">
        <v>2</v>
      </c>
      <c r="B2" s="3" t="s">
        <v>3</v>
      </c>
      <c r="C2" s="4">
        <v>44</v>
      </c>
      <c r="D2" s="5">
        <v>16.5</v>
      </c>
      <c r="E2" s="5">
        <f>D2*C2</f>
        <v>726</v>
      </c>
      <c r="F2" s="5"/>
      <c r="G2" s="6">
        <v>12</v>
      </c>
      <c r="H2" s="5">
        <f>G2*E2</f>
        <v>8712</v>
      </c>
      <c r="J2" s="7">
        <f>H2*2</f>
        <v>17424</v>
      </c>
      <c r="K2" s="23">
        <f>C2+2</f>
        <v>46</v>
      </c>
      <c r="L2" s="24">
        <f>(((C2+2)*D2)*G2)*2</f>
        <v>18216</v>
      </c>
    </row>
    <row r="3" spans="1:12" ht="15">
      <c r="A3" s="3" t="s">
        <v>4</v>
      </c>
      <c r="B3" s="3" t="s">
        <v>3</v>
      </c>
      <c r="C3" s="4">
        <v>214</v>
      </c>
      <c r="D3" s="5">
        <v>12</v>
      </c>
      <c r="E3" s="5">
        <f aca="true" t="shared" si="0" ref="E3:E17">D3*C3</f>
        <v>2568</v>
      </c>
      <c r="F3" s="5"/>
      <c r="G3" s="6">
        <v>12</v>
      </c>
      <c r="H3" s="5">
        <f aca="true" t="shared" si="1" ref="H3:H17">G3*E3</f>
        <v>30816</v>
      </c>
      <c r="J3" s="7">
        <f aca="true" t="shared" si="2" ref="J3:J17">H3*2</f>
        <v>61632</v>
      </c>
      <c r="K3" s="23">
        <f aca="true" t="shared" si="3" ref="K3:K7">C3+2</f>
        <v>216</v>
      </c>
      <c r="L3" s="24">
        <f aca="true" t="shared" si="4" ref="L3:L17">(((C3+2)*D3)*G3)*2</f>
        <v>62208</v>
      </c>
    </row>
    <row r="4" spans="1:12" ht="15">
      <c r="A4" s="3" t="s">
        <v>5</v>
      </c>
      <c r="B4" s="3" t="s">
        <v>3</v>
      </c>
      <c r="C4" s="4">
        <v>188</v>
      </c>
      <c r="D4" s="5">
        <v>5</v>
      </c>
      <c r="E4" s="5">
        <f t="shared" si="0"/>
        <v>940</v>
      </c>
      <c r="F4" s="5"/>
      <c r="G4" s="6">
        <v>12</v>
      </c>
      <c r="H4" s="5">
        <f t="shared" si="1"/>
        <v>11280</v>
      </c>
      <c r="J4" s="7">
        <f t="shared" si="2"/>
        <v>22560</v>
      </c>
      <c r="K4" s="23">
        <f t="shared" si="3"/>
        <v>190</v>
      </c>
      <c r="L4" s="24">
        <f t="shared" si="4"/>
        <v>22800</v>
      </c>
    </row>
    <row r="5" spans="1:12" ht="15">
      <c r="A5" s="3" t="s">
        <v>6</v>
      </c>
      <c r="B5" s="3" t="s">
        <v>3</v>
      </c>
      <c r="C5" s="4">
        <v>30</v>
      </c>
      <c r="D5" s="5">
        <v>3.75</v>
      </c>
      <c r="E5" s="5">
        <f t="shared" si="0"/>
        <v>112.5</v>
      </c>
      <c r="F5" s="5"/>
      <c r="G5" s="6">
        <v>12</v>
      </c>
      <c r="H5" s="5">
        <f t="shared" si="1"/>
        <v>1350</v>
      </c>
      <c r="J5" s="7">
        <f t="shared" si="2"/>
        <v>2700</v>
      </c>
      <c r="K5" s="23">
        <f t="shared" si="3"/>
        <v>32</v>
      </c>
      <c r="L5" s="24">
        <f t="shared" si="4"/>
        <v>2880</v>
      </c>
    </row>
    <row r="6" spans="1:12" ht="15">
      <c r="A6" s="3" t="s">
        <v>7</v>
      </c>
      <c r="B6" s="3" t="s">
        <v>3</v>
      </c>
      <c r="C6" s="4">
        <v>8</v>
      </c>
      <c r="D6" s="5">
        <v>3.5</v>
      </c>
      <c r="E6" s="5">
        <f t="shared" si="0"/>
        <v>28</v>
      </c>
      <c r="F6" s="5"/>
      <c r="G6" s="6">
        <v>12</v>
      </c>
      <c r="H6" s="5">
        <f t="shared" si="1"/>
        <v>336</v>
      </c>
      <c r="J6" s="7">
        <f t="shared" si="2"/>
        <v>672</v>
      </c>
      <c r="K6" s="23">
        <f t="shared" si="3"/>
        <v>10</v>
      </c>
      <c r="L6" s="24">
        <f t="shared" si="4"/>
        <v>840</v>
      </c>
    </row>
    <row r="7" spans="1:12" ht="15">
      <c r="A7" s="3" t="s">
        <v>8</v>
      </c>
      <c r="B7" s="3" t="s">
        <v>3</v>
      </c>
      <c r="C7" s="4">
        <v>32</v>
      </c>
      <c r="D7" s="5">
        <v>3.5</v>
      </c>
      <c r="E7" s="5">
        <f t="shared" si="0"/>
        <v>112</v>
      </c>
      <c r="F7" s="5"/>
      <c r="G7" s="6">
        <v>12</v>
      </c>
      <c r="H7" s="5">
        <f t="shared" si="1"/>
        <v>1344</v>
      </c>
      <c r="J7" s="7">
        <f t="shared" si="2"/>
        <v>2688</v>
      </c>
      <c r="K7" s="23">
        <f t="shared" si="3"/>
        <v>34</v>
      </c>
      <c r="L7" s="24">
        <f t="shared" si="4"/>
        <v>2856</v>
      </c>
    </row>
    <row r="8" spans="1:12" ht="15">
      <c r="A8" s="12" t="s">
        <v>24</v>
      </c>
      <c r="C8" s="4"/>
      <c r="D8" s="5"/>
      <c r="E8" s="11">
        <f>SUM(E2:E7)</f>
        <v>4486.5</v>
      </c>
      <c r="F8" s="5"/>
      <c r="G8" s="6"/>
      <c r="H8" s="11">
        <f>SUM(H2:H7)</f>
        <v>53838</v>
      </c>
      <c r="J8" s="9">
        <f t="shared" si="2"/>
        <v>107676</v>
      </c>
      <c r="K8" s="25"/>
      <c r="L8" s="24">
        <f>SUM(L2:L7)</f>
        <v>109800</v>
      </c>
    </row>
    <row r="9" spans="1:12" ht="15">
      <c r="A9" s="3"/>
      <c r="B9" s="3"/>
      <c r="C9" s="4"/>
      <c r="D9" s="5"/>
      <c r="E9" s="5"/>
      <c r="F9" s="5"/>
      <c r="G9" s="6"/>
      <c r="H9" s="5"/>
      <c r="J9" s="7"/>
      <c r="K9" s="23"/>
      <c r="L9" s="26"/>
    </row>
    <row r="10" spans="1:12" ht="15">
      <c r="A10" s="3" t="s">
        <v>6</v>
      </c>
      <c r="B10" s="3" t="s">
        <v>12</v>
      </c>
      <c r="C10" s="4">
        <v>18</v>
      </c>
      <c r="D10" s="5">
        <v>3.75</v>
      </c>
      <c r="E10" s="5">
        <f t="shared" si="0"/>
        <v>67.5</v>
      </c>
      <c r="F10" s="5"/>
      <c r="G10" s="6">
        <v>12</v>
      </c>
      <c r="H10" s="5">
        <f t="shared" si="1"/>
        <v>810</v>
      </c>
      <c r="J10" s="7">
        <f t="shared" si="2"/>
        <v>1620</v>
      </c>
      <c r="K10" s="23">
        <f aca="true" t="shared" si="5" ref="K10:K17">C10+2</f>
        <v>20</v>
      </c>
      <c r="L10" s="24">
        <f t="shared" si="4"/>
        <v>1800</v>
      </c>
    </row>
    <row r="11" spans="1:12" ht="15">
      <c r="A11" s="3" t="s">
        <v>7</v>
      </c>
      <c r="B11" s="3" t="s">
        <v>12</v>
      </c>
      <c r="C11" s="4">
        <v>11</v>
      </c>
      <c r="D11" s="5">
        <v>3.5</v>
      </c>
      <c r="E11" s="5">
        <f t="shared" si="0"/>
        <v>38.5</v>
      </c>
      <c r="F11" s="5"/>
      <c r="G11" s="6">
        <v>12</v>
      </c>
      <c r="H11" s="5">
        <f t="shared" si="1"/>
        <v>462</v>
      </c>
      <c r="J11" s="7">
        <f t="shared" si="2"/>
        <v>924</v>
      </c>
      <c r="K11" s="23">
        <f t="shared" si="5"/>
        <v>13</v>
      </c>
      <c r="L11" s="24">
        <f t="shared" si="4"/>
        <v>1092</v>
      </c>
    </row>
    <row r="12" spans="1:12" ht="15">
      <c r="A12" s="3" t="s">
        <v>2</v>
      </c>
      <c r="B12" s="3" t="s">
        <v>12</v>
      </c>
      <c r="C12" s="4">
        <v>29</v>
      </c>
      <c r="D12" s="5">
        <v>16.5</v>
      </c>
      <c r="E12" s="5">
        <f t="shared" si="0"/>
        <v>478.5</v>
      </c>
      <c r="F12" s="5"/>
      <c r="G12" s="6">
        <v>12</v>
      </c>
      <c r="H12" s="5">
        <f t="shared" si="1"/>
        <v>5742</v>
      </c>
      <c r="J12" s="7">
        <f t="shared" si="2"/>
        <v>11484</v>
      </c>
      <c r="K12" s="23">
        <f t="shared" si="5"/>
        <v>31</v>
      </c>
      <c r="L12" s="24">
        <f t="shared" si="4"/>
        <v>12276</v>
      </c>
    </row>
    <row r="13" spans="1:12" ht="15">
      <c r="A13" s="3" t="s">
        <v>9</v>
      </c>
      <c r="B13" s="3" t="s">
        <v>10</v>
      </c>
      <c r="C13" s="4">
        <v>109</v>
      </c>
      <c r="D13" s="5">
        <v>21.5</v>
      </c>
      <c r="E13" s="5">
        <f>D13*C13</f>
        <v>2343.5</v>
      </c>
      <c r="F13" s="5"/>
      <c r="G13" s="6">
        <v>12</v>
      </c>
      <c r="H13" s="5">
        <f>G13*E13</f>
        <v>28122</v>
      </c>
      <c r="J13" s="7">
        <f>H13*2</f>
        <v>56244</v>
      </c>
      <c r="K13" s="23">
        <f t="shared" si="5"/>
        <v>111</v>
      </c>
      <c r="L13" s="24">
        <f t="shared" si="4"/>
        <v>57276</v>
      </c>
    </row>
    <row r="14" spans="1:12" ht="15">
      <c r="A14" s="3" t="s">
        <v>13</v>
      </c>
      <c r="B14" s="3" t="s">
        <v>10</v>
      </c>
      <c r="C14" s="4">
        <v>1</v>
      </c>
      <c r="D14" s="5">
        <v>8.5</v>
      </c>
      <c r="E14" s="5">
        <f t="shared" si="0"/>
        <v>8.5</v>
      </c>
      <c r="F14" s="5"/>
      <c r="G14" s="6">
        <v>12</v>
      </c>
      <c r="H14" s="5">
        <f t="shared" si="1"/>
        <v>102</v>
      </c>
      <c r="J14" s="7">
        <f t="shared" si="2"/>
        <v>204</v>
      </c>
      <c r="K14" s="23">
        <f t="shared" si="5"/>
        <v>3</v>
      </c>
      <c r="L14" s="24">
        <f t="shared" si="4"/>
        <v>612</v>
      </c>
    </row>
    <row r="15" spans="1:12" ht="15">
      <c r="A15" s="3" t="s">
        <v>14</v>
      </c>
      <c r="B15" s="3" t="s">
        <v>10</v>
      </c>
      <c r="C15" s="4">
        <v>108</v>
      </c>
      <c r="D15" s="5">
        <v>8.5</v>
      </c>
      <c r="E15" s="5">
        <f t="shared" si="0"/>
        <v>918</v>
      </c>
      <c r="F15" s="5"/>
      <c r="G15" s="6">
        <v>12</v>
      </c>
      <c r="H15" s="5">
        <f t="shared" si="1"/>
        <v>11016</v>
      </c>
      <c r="J15" s="7">
        <f t="shared" si="2"/>
        <v>22032</v>
      </c>
      <c r="K15" s="23">
        <f t="shared" si="5"/>
        <v>110</v>
      </c>
      <c r="L15" s="24">
        <f t="shared" si="4"/>
        <v>22440</v>
      </c>
    </row>
    <row r="16" spans="1:12" ht="15">
      <c r="A16" s="3" t="s">
        <v>11</v>
      </c>
      <c r="B16" s="3" t="s">
        <v>10</v>
      </c>
      <c r="C16" s="4">
        <v>109</v>
      </c>
      <c r="D16" s="5">
        <v>5</v>
      </c>
      <c r="E16" s="5">
        <f>D16*C16</f>
        <v>545</v>
      </c>
      <c r="F16" s="5"/>
      <c r="G16" s="6">
        <v>6</v>
      </c>
      <c r="H16" s="5">
        <f>G16*E16</f>
        <v>3270</v>
      </c>
      <c r="J16" s="7">
        <f>H16*2</f>
        <v>6540</v>
      </c>
      <c r="K16" s="23">
        <f t="shared" si="5"/>
        <v>111</v>
      </c>
      <c r="L16" s="24">
        <f t="shared" si="4"/>
        <v>6660</v>
      </c>
    </row>
    <row r="17" spans="1:12" ht="15">
      <c r="A17" s="3" t="s">
        <v>11</v>
      </c>
      <c r="B17" s="3" t="s">
        <v>12</v>
      </c>
      <c r="C17" s="4">
        <v>29</v>
      </c>
      <c r="D17" s="5">
        <v>5</v>
      </c>
      <c r="E17" s="5">
        <f t="shared" si="0"/>
        <v>145</v>
      </c>
      <c r="F17" s="5"/>
      <c r="G17" s="6">
        <v>6</v>
      </c>
      <c r="H17" s="5">
        <f t="shared" si="1"/>
        <v>870</v>
      </c>
      <c r="J17" s="7">
        <f t="shared" si="2"/>
        <v>1740</v>
      </c>
      <c r="K17" s="23">
        <f t="shared" si="5"/>
        <v>31</v>
      </c>
      <c r="L17" s="24">
        <f t="shared" si="4"/>
        <v>1860</v>
      </c>
    </row>
    <row r="18" spans="1:12" ht="15">
      <c r="A18" s="13" t="s">
        <v>24</v>
      </c>
      <c r="E18" s="11">
        <f>SUM(E10:E17)</f>
        <v>4544.5</v>
      </c>
      <c r="H18" s="11">
        <f>SUM(H10:H17)</f>
        <v>50394</v>
      </c>
      <c r="J18" s="11">
        <f>SUM(J10:J17)</f>
        <v>100788</v>
      </c>
      <c r="K18" s="27"/>
      <c r="L18" s="24">
        <f>SUM(L10:L17)</f>
        <v>104016</v>
      </c>
    </row>
    <row r="20" spans="1:12" ht="15">
      <c r="A20" s="2" t="s">
        <v>20</v>
      </c>
      <c r="H20" s="8">
        <v>43030</v>
      </c>
      <c r="J20" s="7">
        <f>H20*2</f>
        <v>86060</v>
      </c>
      <c r="K20" s="7"/>
      <c r="L20" s="7">
        <v>86060</v>
      </c>
    </row>
    <row r="21" spans="1:12" ht="15">
      <c r="A21" s="2" t="s">
        <v>21</v>
      </c>
      <c r="H21" s="8">
        <v>42250</v>
      </c>
      <c r="J21" s="7">
        <f>H21*2</f>
        <v>84500</v>
      </c>
      <c r="K21" s="7"/>
      <c r="L21" s="7">
        <v>84500</v>
      </c>
    </row>
    <row r="22" spans="8:12" ht="15">
      <c r="H22" s="9">
        <f>SUM(H20:H21)</f>
        <v>85280</v>
      </c>
      <c r="J22" s="9">
        <f>SUM(J20:J21)</f>
        <v>170560</v>
      </c>
      <c r="K22" s="20"/>
      <c r="L22" s="9">
        <f>SUM(L20:L21)</f>
        <v>170560</v>
      </c>
    </row>
    <row r="24" spans="7:12" ht="14.4" thickBot="1">
      <c r="G24" s="2" t="s">
        <v>22</v>
      </c>
      <c r="H24" s="10">
        <f>H22+H18+H8</f>
        <v>189512</v>
      </c>
      <c r="J24" s="10">
        <f>J22+J18+J8</f>
        <v>379024</v>
      </c>
      <c r="K24" s="20"/>
      <c r="L24" s="24">
        <f>L8+L18+L22</f>
        <v>384376</v>
      </c>
    </row>
    <row r="25" spans="10:12" ht="15">
      <c r="J25" s="19"/>
      <c r="K25" s="19"/>
      <c r="L25" s="7"/>
    </row>
    <row r="28" ht="15">
      <c r="L28" s="7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Laurie Loper</cp:lastModifiedBy>
  <dcterms:created xsi:type="dcterms:W3CDTF">2021-03-09T15:19:27Z</dcterms:created>
  <dcterms:modified xsi:type="dcterms:W3CDTF">2021-03-24T18:36:23Z</dcterms:modified>
  <cp:category/>
  <cp:version/>
  <cp:contentType/>
  <cp:contentStatus/>
</cp:coreProperties>
</file>