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3"/>
  <workbookPr/>
  <bookViews>
    <workbookView xWindow="65416" yWindow="65416" windowWidth="29040" windowHeight="15840" activeTab="0"/>
  </bookViews>
  <sheets>
    <sheet name="ARPA" sheetId="1" r:id="rId1"/>
  </sheets>
  <definedNames>
    <definedName name="_xlnm.Print_Area" localSheetId="0">'ARPA'!$A$1:$J$85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<sst xmlns="http://schemas.openxmlformats.org/spreadsheetml/2006/main" count="177" uniqueCount="110">
  <si>
    <t>ARPA Allocation</t>
  </si>
  <si>
    <t>2021 - received</t>
  </si>
  <si>
    <t>2022 - received</t>
  </si>
  <si>
    <t>Cash Flow</t>
  </si>
  <si>
    <t>Funding</t>
  </si>
  <si>
    <t>ARP Expenses</t>
  </si>
  <si>
    <t>Four Year Total</t>
  </si>
  <si>
    <t>City - Operating</t>
  </si>
  <si>
    <t>Eliminate the anticipated workforce reduction</t>
  </si>
  <si>
    <t>3% wage increases for non-union positions</t>
  </si>
  <si>
    <t>Restore some vacant positions (9/1 start for 2021 only)</t>
  </si>
  <si>
    <t>Restoration of non-personnel lines</t>
  </si>
  <si>
    <t>Restoration of ELA non-personnel line</t>
  </si>
  <si>
    <t>Restoration of additional Public Works non-personnel lines</t>
  </si>
  <si>
    <t>New positions/mid-year swaps (9/1 start for 2021 only)</t>
  </si>
  <si>
    <t>New non-personnel lines</t>
  </si>
  <si>
    <t>New non-personnel lines for I&amp;P needs</t>
  </si>
  <si>
    <t>New non-personnel lines for Public Works needs</t>
  </si>
  <si>
    <t>Community Public Safety facilities</t>
  </si>
  <si>
    <t>OCHS-AHN Project</t>
  </si>
  <si>
    <t>Land maintenance for City and 3TB-owned properties</t>
  </si>
  <si>
    <t>City - Special Revenue</t>
  </si>
  <si>
    <t>Bridge asset management program</t>
  </si>
  <si>
    <t>Lead paint project</t>
  </si>
  <si>
    <t>Funding for the arts</t>
  </si>
  <si>
    <t>Green fleet improvements</t>
  </si>
  <si>
    <t>Cowley Rec Center Facility Upgrades</t>
  </si>
  <si>
    <t>Thaddeus Stevens School Facility Upgrades</t>
  </si>
  <si>
    <t>McKinley Rec Center Facility Upgrades</t>
  </si>
  <si>
    <t>Phillips Rec Center Facility Upgrades</t>
  </si>
  <si>
    <t>Hazelwood Senior Center Facility Upgrades</t>
  </si>
  <si>
    <t>Robert E. Williams Rec Center Facility Upgrades</t>
  </si>
  <si>
    <t>West Penn Rec Center Facility Upgrades</t>
  </si>
  <si>
    <t>Marshall Mansion Facility Upgrades</t>
  </si>
  <si>
    <t>Fowler Rec Center Facility Upgrades</t>
  </si>
  <si>
    <t>Paulson Rec Center Tech Upgrades</t>
  </si>
  <si>
    <t>Streetlights - 8,000 new lights</t>
  </si>
  <si>
    <t>Davis Avenue pedestrian bridge</t>
  </si>
  <si>
    <t>North Avenue streetscape, safety, and signal improvements</t>
  </si>
  <si>
    <t>Irvine Street improvements</t>
  </si>
  <si>
    <t>Frazier Street steps</t>
  </si>
  <si>
    <t>Public Works Fourth Division construction</t>
  </si>
  <si>
    <t>Step projects</t>
  </si>
  <si>
    <t>Downing Street Steps</t>
  </si>
  <si>
    <t>Demolition of structures</t>
  </si>
  <si>
    <t>Paving</t>
  </si>
  <si>
    <t>Slope failure remediation</t>
  </si>
  <si>
    <t>URA</t>
  </si>
  <si>
    <t>Casa San José support</t>
  </si>
  <si>
    <t>Penn Circle 2-way conversion</t>
  </si>
  <si>
    <t>Broadway Avenue development</t>
  </si>
  <si>
    <t>Avenues of Hope - Centre Avenue</t>
  </si>
  <si>
    <t>Avenues of Hope - Chartiers Avenue</t>
  </si>
  <si>
    <t>Avenues of Hope - Homewood Avenue</t>
  </si>
  <si>
    <t>Avenues of Hope - Second Avenue</t>
  </si>
  <si>
    <t>Avenues of Hope - Larimer Avenue</t>
  </si>
  <si>
    <t>Avenues of Hope - Perrsyville Avenue</t>
  </si>
  <si>
    <t>Avenues of Hope - Warrington Avenue</t>
  </si>
  <si>
    <t>Jasmine Nyree campus support</t>
  </si>
  <si>
    <t>Housing - for sale home ownership</t>
  </si>
  <si>
    <t>Housing - development of affordable units through PHDC</t>
  </si>
  <si>
    <t>Housing - community land trust</t>
  </si>
  <si>
    <t>Housing - preservation</t>
  </si>
  <si>
    <t>Housing - office space conversion</t>
  </si>
  <si>
    <t>Targeted parcel maintenance</t>
  </si>
  <si>
    <t>Permanent street seating</t>
  </si>
  <si>
    <t>Pittsburgh Land Bank support</t>
  </si>
  <si>
    <t>PPA</t>
  </si>
  <si>
    <t>Kirkwood Ave. grant match</t>
  </si>
  <si>
    <t>PWSA</t>
  </si>
  <si>
    <t>Lead line replacement</t>
  </si>
  <si>
    <t>Wastewater lateral replacement and repair</t>
  </si>
  <si>
    <t>ARP Trust Fund</t>
  </si>
  <si>
    <t>Hays Woods park acquisition (from URA)</t>
  </si>
  <si>
    <t>Medical Debt Relief</t>
  </si>
  <si>
    <t>Food justice initiatives</t>
  </si>
  <si>
    <t>Maher Duessel contract</t>
  </si>
  <si>
    <t>Annual Total</t>
  </si>
  <si>
    <t>Amount left to plan</t>
  </si>
  <si>
    <t>Most recent enactment:</t>
  </si>
  <si>
    <t>Interoperable communications and radio system</t>
  </si>
  <si>
    <t>City - Capital - DOMI</t>
  </si>
  <si>
    <t>City - Capital - PS</t>
  </si>
  <si>
    <t>City - Capital - OMB</t>
  </si>
  <si>
    <t>City - Capital - DPW</t>
  </si>
  <si>
    <t>New Granada Theater support</t>
  </si>
  <si>
    <t>Mellon Square storefront support</t>
  </si>
  <si>
    <t>Pittsburgh Technology Center garage support</t>
  </si>
  <si>
    <t>Property stabilization</t>
  </si>
  <si>
    <t>Swisshelm Park slag heap remediation</t>
  </si>
  <si>
    <t>Homewood development</t>
  </si>
  <si>
    <t>Compost and Recycling Roadmap to Zero Waste</t>
  </si>
  <si>
    <t>City - Capital - PLI</t>
  </si>
  <si>
    <t>Res. 407 of 2024</t>
  </si>
  <si>
    <t>Change</t>
  </si>
  <si>
    <t>Amount Changed</t>
  </si>
  <si>
    <t>Shift responsible partner from URA to PPA</t>
  </si>
  <si>
    <t>Remove from plan</t>
  </si>
  <si>
    <t>Allegheny County</t>
  </si>
  <si>
    <t>Decrease funding; remove from plan</t>
  </si>
  <si>
    <t>Increase funding</t>
  </si>
  <si>
    <t>Remove from plan; shift active project to bond</t>
  </si>
  <si>
    <t>New allocation</t>
  </si>
  <si>
    <t>Lead safety initiatives</t>
  </si>
  <si>
    <t>Mobile restroom project</t>
  </si>
  <si>
    <t>Exhibit A, Proposed Version 8</t>
  </si>
  <si>
    <t>Decrease funding; shift active project to bond</t>
  </si>
  <si>
    <t>Decrease funding</t>
  </si>
  <si>
    <t>Decrease allocation; shift to demolition and County lead partnership</t>
  </si>
  <si>
    <t>Remove 2023 amount from plan; shift active project to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</si>
</sst>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44" fontId="3" fillId="0" borderId="0" xfId="16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6" applyFont="1" applyAlignment="1">
      <alignment horizontal="center" vertical="center"/>
    </xf>
    <xf numFmtId="44" fontId="5" fillId="0" borderId="0" xfId="16" applyFont="1" applyAlignment="1">
      <alignment horizontal="center" vertical="center"/>
    </xf>
    <xf numFmtId="0" fontId="7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44" fontId="2" fillId="0" borderId="0" xfId="16" applyFont="1" applyFill="1" applyAlignment="1">
      <alignment vertical="center"/>
    </xf>
    <xf numFmtId="44" fontId="2" fillId="2" borderId="0" xfId="16" applyFont="1" applyFill="1" applyAlignment="1">
      <alignment vertical="center"/>
    </xf>
    <xf numFmtId="44" fontId="5" fillId="0" borderId="0" xfId="16" applyFont="1" applyFill="1" applyAlignment="1">
      <alignment horizontal="center" vertical="center"/>
    </xf>
    <xf numFmtId="0" fontId="0" fillId="0" borderId="0" xfId="0" applyFill="1"/>
    <xf numFmtId="4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21" applyFill="1" applyAlignment="1">
      <alignment horizontal="left" indent="1"/>
    </xf>
    <xf numFmtId="44" fontId="5" fillId="0" borderId="0" xfId="16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7" fillId="0" borderId="0" xfId="16" applyNumberFormat="1" applyFont="1" applyFill="1" applyAlignment="1">
      <alignment horizontal="center"/>
    </xf>
    <xf numFmtId="44" fontId="0" fillId="0" borderId="0" xfId="16" applyFont="1" applyFill="1" applyAlignment="1">
      <alignment/>
    </xf>
    <xf numFmtId="0" fontId="0" fillId="0" borderId="0" xfId="0" applyFill="1" applyAlignment="1">
      <alignment/>
    </xf>
    <xf numFmtId="44" fontId="6" fillId="0" borderId="0" xfId="16" applyFont="1" applyFill="1" applyAlignment="1">
      <alignment horizontal="center" vertical="center"/>
    </xf>
    <xf numFmtId="0" fontId="0" fillId="0" borderId="0" xfId="0" applyFont="1"/>
    <xf numFmtId="44" fontId="6" fillId="0" borderId="0" xfId="16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44" fontId="6" fillId="0" borderId="0" xfId="16" applyNumberFormat="1" applyFont="1" applyAlignment="1">
      <alignment vertical="center"/>
    </xf>
    <xf numFmtId="44" fontId="5" fillId="0" borderId="0" xfId="16" applyNumberFormat="1" applyFont="1" applyAlignment="1">
      <alignment horizontal="center" vertical="center"/>
    </xf>
    <xf numFmtId="44" fontId="6" fillId="0" borderId="0" xfId="16" applyNumberFormat="1" applyFont="1" applyFill="1" applyAlignment="1">
      <alignment vertical="center"/>
    </xf>
    <xf numFmtId="44" fontId="5" fillId="0" borderId="0" xfId="16" applyNumberFormat="1" applyFont="1" applyFill="1" applyAlignment="1">
      <alignment horizontal="center" vertical="center"/>
    </xf>
    <xf numFmtId="44" fontId="6" fillId="0" borderId="1" xfId="16" applyNumberFormat="1" applyFont="1" applyFill="1" applyBorder="1" applyAlignment="1">
      <alignment vertical="center"/>
    </xf>
    <xf numFmtId="44" fontId="5" fillId="0" borderId="1" xfId="16" applyNumberFormat="1" applyFont="1" applyFill="1" applyBorder="1" applyAlignment="1">
      <alignment horizontal="center" vertical="center"/>
    </xf>
    <xf numFmtId="44" fontId="6" fillId="0" borderId="2" xfId="16" applyNumberFormat="1" applyFont="1" applyFill="1" applyBorder="1" applyAlignment="1">
      <alignment vertical="center"/>
    </xf>
    <xf numFmtId="44" fontId="5" fillId="0" borderId="2" xfId="16" applyNumberFormat="1" applyFont="1" applyFill="1" applyBorder="1" applyAlignment="1">
      <alignment horizontal="center" vertical="center"/>
    </xf>
    <xf numFmtId="44" fontId="6" fillId="0" borderId="1" xfId="16" applyNumberFormat="1" applyFont="1" applyBorder="1" applyAlignment="1">
      <alignment vertical="center"/>
    </xf>
    <xf numFmtId="44" fontId="5" fillId="0" borderId="1" xfId="16" applyNumberFormat="1" applyFont="1" applyBorder="1" applyAlignment="1">
      <alignment horizontal="center" vertical="center"/>
    </xf>
    <xf numFmtId="44" fontId="6" fillId="0" borderId="2" xfId="16" applyNumberFormat="1" applyFont="1" applyBorder="1" applyAlignment="1">
      <alignment vertical="center"/>
    </xf>
    <xf numFmtId="44" fontId="5" fillId="0" borderId="2" xfId="16" applyNumberFormat="1" applyFont="1" applyBorder="1" applyAlignment="1">
      <alignment vertical="center"/>
    </xf>
    <xf numFmtId="44" fontId="5" fillId="0" borderId="2" xfId="16" applyNumberFormat="1" applyFont="1" applyBorder="1" applyAlignment="1">
      <alignment horizontal="center" vertical="center"/>
    </xf>
    <xf numFmtId="44" fontId="5" fillId="0" borderId="0" xfId="16" applyNumberFormat="1" applyFont="1" applyBorder="1" applyAlignment="1">
      <alignment horizontal="center" vertical="center"/>
    </xf>
    <xf numFmtId="44" fontId="5" fillId="0" borderId="0" xfId="16" applyNumberFormat="1" applyFont="1" applyAlignment="1">
      <alignment vertical="center"/>
    </xf>
    <xf numFmtId="44" fontId="5" fillId="0" borderId="1" xfId="16" applyNumberFormat="1" applyFont="1" applyBorder="1" applyAlignment="1">
      <alignment vertical="center"/>
    </xf>
    <xf numFmtId="44" fontId="5" fillId="0" borderId="3" xfId="16" applyNumberFormat="1" applyFont="1" applyBorder="1" applyAlignment="1">
      <alignment horizontal="center" vertical="center"/>
    </xf>
    <xf numFmtId="44" fontId="2" fillId="0" borderId="0" xfId="16" applyFont="1" applyAlignment="1">
      <alignment vertical="center"/>
    </xf>
    <xf numFmtId="0" fontId="10" fillId="0" borderId="1" xfId="0" applyFont="1" applyFill="1" applyBorder="1" applyAlignment="1">
      <alignment vertical="center"/>
    </xf>
    <xf numFmtId="0" fontId="2" fillId="0" borderId="0" xfId="16" applyNumberFormat="1" applyFont="1" applyFill="1" applyAlignment="1">
      <alignment vertical="center"/>
    </xf>
    <xf numFmtId="0" fontId="2" fillId="2" borderId="0" xfId="16" applyNumberFormat="1" applyFont="1" applyFill="1" applyAlignment="1">
      <alignment vertical="center"/>
    </xf>
    <xf numFmtId="44" fontId="10" fillId="0" borderId="0" xfId="16" applyFont="1" applyFill="1" applyAlignment="1">
      <alignment vertical="center"/>
    </xf>
    <xf numFmtId="44" fontId="11" fillId="0" borderId="0" xfId="16" applyNumberFormat="1" applyFont="1" applyFill="1" applyAlignment="1">
      <alignment vertical="center"/>
    </xf>
    <xf numFmtId="44" fontId="11" fillId="0" borderId="0" xfId="16" applyNumberFormat="1" applyFont="1" applyFill="1" applyAlignment="1">
      <alignment horizontal="center" vertical="center"/>
    </xf>
    <xf numFmtId="44" fontId="11" fillId="0" borderId="2" xfId="16" applyNumberFormat="1" applyFont="1" applyBorder="1" applyAlignment="1">
      <alignment vertical="center"/>
    </xf>
    <xf numFmtId="44" fontId="11" fillId="0" borderId="2" xfId="16" applyNumberFormat="1" applyFont="1" applyBorder="1" applyAlignment="1">
      <alignment horizontal="center" vertical="center"/>
    </xf>
    <xf numFmtId="44" fontId="11" fillId="0" borderId="0" xfId="16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44" fontId="6" fillId="0" borderId="0" xfId="16" applyNumberFormat="1" applyFont="1" applyBorder="1" applyAlignment="1">
      <alignment vertical="center"/>
    </xf>
    <xf numFmtId="44" fontId="11" fillId="0" borderId="0" xfId="16" applyNumberFormat="1" applyFont="1" applyBorder="1" applyAlignment="1">
      <alignment vertical="center"/>
    </xf>
    <xf numFmtId="44" fontId="5" fillId="0" borderId="0" xfId="16" applyNumberFormat="1" applyFont="1" applyBorder="1" applyAlignment="1">
      <alignment vertical="center"/>
    </xf>
    <xf numFmtId="44" fontId="5" fillId="0" borderId="0" xfId="16" applyNumberFormat="1" applyFont="1" applyFill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wlak, Jake" id="{0F5243C7-BE99-4E79-B2E6-9EBE7C3AB1A7}" userId="Jake.Pawlak@pittsburghpa.gov" providerId="PeoplePicker"/>
  <person displayName="Cornell, Patrick" id="{4DAA42D9-AD90-468D-9440-F1A88E90C8DE}" userId="S::patrick.cornell@pittsburghpa.gov::b3bdca5f-2ed4-4d99-aa79-b1c1750c828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22" dT="2023-06-29T14:45:48.25" personId="{4DAA42D9-AD90-468D-9440-F1A88E90C8DE}" id="{56CF01D1-CD69-495D-AB15-1390C3A1F637}">
    <text>@Pawlak, Jake based on Exec this morning... pull next year's $125k. too?</text>
    <mentions>
      <mention mentionpersonId="{0F5243C7-BE99-4E79-B2E6-9EBE7C3AB1A7}" mentionId="{A4731407-8838-4DDE-B949-0C020E1657D8}" startIndex="0" length="13"/>
    </mentions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hyperlink" Target="https://pittsburgh.legistar.com/LegislationDetail.aspx?ID=6706137&amp;GUID=3AF78A0E-83D1-4C0B-9515-EF9FAEA06A97&amp;FullText=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workbookViewId="0" topLeftCell="A1">
      <pane ySplit="7" topLeftCell="A8" activePane="bottomLeft" state="frozen"/>
      <selection pane="bottomLeft" activeCell="J35" sqref="J35"/>
    </sheetView>
  </sheetViews>
  <sheetFormatPr defaultColWidth="9.140625" defaultRowHeight="15"/>
  <cols>
    <col min="1" max="1" width="27.57421875" style="0" bestFit="1" customWidth="1"/>
    <col min="2" max="2" width="55.421875" style="0" bestFit="1" customWidth="1"/>
    <col min="3" max="4" width="17.7109375" style="0" bestFit="1" customWidth="1"/>
    <col min="5" max="6" width="16.57421875" style="0" bestFit="1" customWidth="1"/>
    <col min="7" max="7" width="18.57421875" style="0" bestFit="1" customWidth="1"/>
    <col min="8" max="8" width="2.421875" style="0" customWidth="1"/>
    <col min="9" max="9" width="63.140625" style="27" bestFit="1" customWidth="1"/>
    <col min="10" max="10" width="16.421875" style="28" bestFit="1" customWidth="1"/>
  </cols>
  <sheetData>
    <row r="1" spans="1:10" ht="15">
      <c r="A1" s="12" t="s">
        <v>105</v>
      </c>
      <c r="C1" s="20" t="s">
        <v>0</v>
      </c>
      <c r="D1" s="19">
        <v>335070222</v>
      </c>
      <c r="E1" s="13"/>
      <c r="F1" s="1"/>
      <c r="G1" s="1"/>
      <c r="H1" s="1"/>
      <c r="I1" s="15"/>
      <c r="J1" s="14"/>
    </row>
    <row r="2" spans="1:10" ht="15">
      <c r="A2" s="18" t="s">
        <v>79</v>
      </c>
      <c r="D2" s="20"/>
      <c r="E2" s="20"/>
      <c r="F2" s="20"/>
      <c r="G2" s="20"/>
      <c r="H2" s="21"/>
      <c r="I2" s="15"/>
      <c r="J2" s="14"/>
    </row>
    <row r="3" spans="1:10" ht="15">
      <c r="A3" s="22" t="s">
        <v>93</v>
      </c>
      <c r="D3" s="21"/>
      <c r="E3" s="21"/>
      <c r="F3" s="21"/>
      <c r="G3" s="21"/>
      <c r="H3" s="21"/>
      <c r="I3" s="15"/>
      <c r="J3" s="14"/>
    </row>
    <row r="4" spans="1:10" ht="15">
      <c r="A4" s="1"/>
      <c r="B4" s="1"/>
      <c r="C4" s="20" t="s">
        <v>1</v>
      </c>
      <c r="D4" s="20" t="s">
        <v>2</v>
      </c>
      <c r="E4" s="20"/>
      <c r="F4" s="20"/>
      <c r="G4" s="20"/>
      <c r="H4" s="21"/>
      <c r="I4" s="15"/>
      <c r="J4" s="14"/>
    </row>
    <row r="5" spans="1:10" ht="15">
      <c r="A5" s="1"/>
      <c r="B5" s="1" t="s">
        <v>3</v>
      </c>
      <c r="C5" s="10">
        <v>167535111</v>
      </c>
      <c r="D5" s="10">
        <v>167535111</v>
      </c>
      <c r="E5" s="20"/>
      <c r="F5" s="20"/>
      <c r="G5" s="20"/>
      <c r="H5" s="21"/>
      <c r="I5" s="15"/>
      <c r="J5" s="14"/>
    </row>
    <row r="6" spans="1:10" ht="15">
      <c r="A6" s="1"/>
      <c r="B6" s="1"/>
      <c r="C6" s="3"/>
      <c r="D6" s="20"/>
      <c r="E6" s="20"/>
      <c r="F6" s="20"/>
      <c r="G6" s="20"/>
      <c r="H6" s="21"/>
      <c r="I6" s="33"/>
      <c r="J6" s="33"/>
    </row>
    <row r="7" spans="1:10" ht="15">
      <c r="A7" s="2" t="s">
        <v>4</v>
      </c>
      <c r="B7" s="2" t="s">
        <v>5</v>
      </c>
      <c r="C7" s="4">
        <v>2021</v>
      </c>
      <c r="D7" s="4">
        <v>2022</v>
      </c>
      <c r="E7" s="4">
        <v>2023</v>
      </c>
      <c r="F7" s="4">
        <v>2024</v>
      </c>
      <c r="G7" s="4" t="s">
        <v>6</v>
      </c>
      <c r="H7" s="4"/>
      <c r="I7" s="26" t="s">
        <v>94</v>
      </c>
      <c r="J7" s="32" t="s">
        <v>95</v>
      </c>
    </row>
    <row r="8" spans="1:10" ht="15">
      <c r="A8" s="1" t="s">
        <v>7</v>
      </c>
      <c r="B8" s="1" t="s">
        <v>8</v>
      </c>
      <c r="C8" s="35">
        <v>25626772</v>
      </c>
      <c r="D8" s="35">
        <v>27292000</v>
      </c>
      <c r="E8" s="35">
        <v>29065454</v>
      </c>
      <c r="F8" s="35">
        <v>30954165</v>
      </c>
      <c r="G8" s="36">
        <f>SUM(C8:F8)</f>
        <v>112938391</v>
      </c>
      <c r="H8" s="11"/>
      <c r="I8" s="54"/>
      <c r="J8" s="15"/>
    </row>
    <row r="9" spans="1:10" ht="15">
      <c r="A9" s="1" t="s">
        <v>7</v>
      </c>
      <c r="B9" s="1" t="s">
        <v>9</v>
      </c>
      <c r="C9" s="35">
        <v>1116032</v>
      </c>
      <c r="D9" s="35">
        <v>1227136</v>
      </c>
      <c r="E9" s="35">
        <v>1262660</v>
      </c>
      <c r="F9" s="35">
        <v>1299211</v>
      </c>
      <c r="G9" s="36">
        <f aca="true" t="shared" si="0" ref="G9:G60">SUM(C9:F9)</f>
        <v>4905039</v>
      </c>
      <c r="H9" s="11"/>
      <c r="I9" s="54"/>
      <c r="J9" s="15"/>
    </row>
    <row r="10" spans="1:10" ht="15">
      <c r="A10" s="1" t="s">
        <v>7</v>
      </c>
      <c r="B10" s="14" t="s">
        <v>10</v>
      </c>
      <c r="C10" s="37">
        <v>1930874</v>
      </c>
      <c r="D10" s="37">
        <v>5653261</v>
      </c>
      <c r="E10" s="37">
        <v>5843655</v>
      </c>
      <c r="F10" s="37">
        <v>6041051</v>
      </c>
      <c r="G10" s="38">
        <f t="shared" si="0"/>
        <v>19468841</v>
      </c>
      <c r="H10" s="11"/>
      <c r="I10" s="54"/>
      <c r="J10" s="15"/>
    </row>
    <row r="11" spans="1:10" ht="15">
      <c r="A11" s="1" t="s">
        <v>7</v>
      </c>
      <c r="B11" s="14" t="s">
        <v>11</v>
      </c>
      <c r="C11" s="37">
        <v>297525</v>
      </c>
      <c r="D11" s="37">
        <v>385000</v>
      </c>
      <c r="E11" s="37">
        <v>365040</v>
      </c>
      <c r="F11" s="37">
        <v>339975</v>
      </c>
      <c r="G11" s="38">
        <f t="shared" si="0"/>
        <v>1387540</v>
      </c>
      <c r="H11" s="11"/>
      <c r="I11" s="54"/>
      <c r="J11" s="15"/>
    </row>
    <row r="12" spans="1:10" ht="15">
      <c r="A12" s="1" t="s">
        <v>7</v>
      </c>
      <c r="B12" s="14" t="s">
        <v>12</v>
      </c>
      <c r="C12" s="37">
        <v>0</v>
      </c>
      <c r="D12" s="37">
        <v>1375000</v>
      </c>
      <c r="E12" s="37">
        <v>1375000</v>
      </c>
      <c r="F12" s="37">
        <v>1375000</v>
      </c>
      <c r="G12" s="38">
        <f t="shared" si="0"/>
        <v>4125000</v>
      </c>
      <c r="H12" s="11"/>
      <c r="I12" s="54"/>
      <c r="J12" s="15"/>
    </row>
    <row r="13" spans="1:10" ht="15">
      <c r="A13" s="1" t="s">
        <v>7</v>
      </c>
      <c r="B13" s="14" t="s">
        <v>13</v>
      </c>
      <c r="C13" s="37">
        <v>1354477</v>
      </c>
      <c r="D13" s="37">
        <v>2361103</v>
      </c>
      <c r="E13" s="37">
        <v>2361103</v>
      </c>
      <c r="F13" s="37">
        <v>2361103</v>
      </c>
      <c r="G13" s="38">
        <f t="shared" si="0"/>
        <v>8437786</v>
      </c>
      <c r="H13" s="11"/>
      <c r="I13" s="54"/>
      <c r="J13" s="15"/>
    </row>
    <row r="14" spans="1:10" ht="15">
      <c r="A14" s="1" t="s">
        <v>7</v>
      </c>
      <c r="B14" s="14" t="s">
        <v>14</v>
      </c>
      <c r="C14" s="37">
        <v>142819</v>
      </c>
      <c r="D14" s="37">
        <v>455504</v>
      </c>
      <c r="E14" s="37">
        <v>471603</v>
      </c>
      <c r="F14" s="37">
        <v>488318</v>
      </c>
      <c r="G14" s="38">
        <f t="shared" si="0"/>
        <v>1558244</v>
      </c>
      <c r="H14" s="11"/>
      <c r="I14" s="54"/>
      <c r="J14" s="15"/>
    </row>
    <row r="15" spans="1:10" ht="15">
      <c r="A15" s="1" t="s">
        <v>7</v>
      </c>
      <c r="B15" s="14" t="s">
        <v>15</v>
      </c>
      <c r="C15" s="37">
        <v>-231333</v>
      </c>
      <c r="D15" s="37">
        <v>126575</v>
      </c>
      <c r="E15" s="37">
        <v>420258</v>
      </c>
      <c r="F15" s="37">
        <v>204000</v>
      </c>
      <c r="G15" s="38">
        <f t="shared" si="0"/>
        <v>519500</v>
      </c>
      <c r="H15" s="11"/>
      <c r="I15" s="54"/>
      <c r="J15" s="15"/>
    </row>
    <row r="16" spans="1:10" ht="15">
      <c r="A16" s="1" t="s">
        <v>7</v>
      </c>
      <c r="B16" s="14" t="s">
        <v>16</v>
      </c>
      <c r="C16" s="37">
        <v>926900</v>
      </c>
      <c r="D16" s="37">
        <v>672400</v>
      </c>
      <c r="E16" s="37">
        <v>672400</v>
      </c>
      <c r="F16" s="37">
        <v>672400</v>
      </c>
      <c r="G16" s="38">
        <f t="shared" si="0"/>
        <v>2944100</v>
      </c>
      <c r="H16" s="11"/>
      <c r="I16" s="54"/>
      <c r="J16" s="15"/>
    </row>
    <row r="17" spans="1:10" ht="15">
      <c r="A17" s="1" t="s">
        <v>7</v>
      </c>
      <c r="B17" s="14" t="s">
        <v>17</v>
      </c>
      <c r="C17" s="37">
        <v>584090</v>
      </c>
      <c r="D17" s="37">
        <v>1498308</v>
      </c>
      <c r="E17" s="37">
        <v>748308</v>
      </c>
      <c r="F17" s="37">
        <v>748308</v>
      </c>
      <c r="G17" s="38">
        <f t="shared" si="0"/>
        <v>3579014</v>
      </c>
      <c r="H17" s="11"/>
      <c r="I17" s="54"/>
      <c r="J17" s="15"/>
    </row>
    <row r="18" spans="1:10" ht="15">
      <c r="A18" s="1" t="s">
        <v>7</v>
      </c>
      <c r="B18" s="14" t="s">
        <v>18</v>
      </c>
      <c r="C18" s="37">
        <v>500000</v>
      </c>
      <c r="D18" s="37">
        <v>500000</v>
      </c>
      <c r="E18" s="37">
        <v>500000</v>
      </c>
      <c r="F18" s="37">
        <v>500000</v>
      </c>
      <c r="G18" s="38">
        <f t="shared" si="0"/>
        <v>2000000</v>
      </c>
      <c r="H18" s="11"/>
      <c r="I18" s="54"/>
      <c r="J18" s="15"/>
    </row>
    <row r="19" spans="1:10" ht="15">
      <c r="A19" s="1" t="s">
        <v>7</v>
      </c>
      <c r="B19" s="14" t="s">
        <v>19</v>
      </c>
      <c r="C19" s="37">
        <v>0</v>
      </c>
      <c r="D19" s="37">
        <v>5000000</v>
      </c>
      <c r="E19" s="37">
        <v>5000000</v>
      </c>
      <c r="F19" s="37">
        <v>0</v>
      </c>
      <c r="G19" s="38">
        <f t="shared" si="0"/>
        <v>10000000</v>
      </c>
      <c r="H19" s="11"/>
      <c r="I19" s="54"/>
      <c r="J19" s="15"/>
    </row>
    <row r="20" spans="1:10" ht="15">
      <c r="A20" s="1" t="s">
        <v>7</v>
      </c>
      <c r="B20" s="14" t="s">
        <v>20</v>
      </c>
      <c r="C20" s="37">
        <v>1500000</v>
      </c>
      <c r="D20" s="37">
        <v>1500000</v>
      </c>
      <c r="E20" s="37">
        <v>1500000</v>
      </c>
      <c r="F20" s="37">
        <v>1500000</v>
      </c>
      <c r="G20" s="38">
        <f t="shared" si="0"/>
        <v>6000000</v>
      </c>
      <c r="H20" s="11"/>
      <c r="I20" s="54"/>
      <c r="J20" s="15"/>
    </row>
    <row r="21" spans="1:10" ht="15">
      <c r="A21" s="5" t="s">
        <v>21</v>
      </c>
      <c r="B21" s="24" t="s">
        <v>22</v>
      </c>
      <c r="C21" s="39">
        <v>0</v>
      </c>
      <c r="D21" s="39">
        <v>2500100</v>
      </c>
      <c r="E21" s="39">
        <v>0</v>
      </c>
      <c r="F21" s="39">
        <v>0</v>
      </c>
      <c r="G21" s="40">
        <f t="shared" si="0"/>
        <v>2500100</v>
      </c>
      <c r="H21" s="23"/>
      <c r="I21" s="54"/>
      <c r="J21" s="15"/>
    </row>
    <row r="22" spans="1:10" ht="17.25">
      <c r="A22" s="1" t="s">
        <v>21</v>
      </c>
      <c r="B22" s="14" t="s">
        <v>23</v>
      </c>
      <c r="C22" s="57">
        <v>92373</v>
      </c>
      <c r="D22" s="37">
        <v>0</v>
      </c>
      <c r="E22" s="37">
        <v>0</v>
      </c>
      <c r="F22" s="37">
        <v>0</v>
      </c>
      <c r="G22" s="58">
        <f t="shared" si="0"/>
        <v>92373</v>
      </c>
      <c r="H22" s="11"/>
      <c r="I22" s="55" t="s">
        <v>108</v>
      </c>
      <c r="J22" s="16">
        <v>-1907627</v>
      </c>
    </row>
    <row r="23" spans="1:10" ht="15">
      <c r="A23" s="6" t="s">
        <v>21</v>
      </c>
      <c r="B23" s="34" t="s">
        <v>24</v>
      </c>
      <c r="C23" s="41">
        <v>0</v>
      </c>
      <c r="D23" s="41">
        <v>2125000</v>
      </c>
      <c r="E23" s="41">
        <v>0</v>
      </c>
      <c r="F23" s="41">
        <v>0</v>
      </c>
      <c r="G23" s="42">
        <f t="shared" si="0"/>
        <v>2125000</v>
      </c>
      <c r="H23" s="23"/>
      <c r="I23" s="54"/>
      <c r="J23" s="56"/>
    </row>
    <row r="24" spans="1:10" ht="15">
      <c r="A24" s="1" t="s">
        <v>83</v>
      </c>
      <c r="B24" s="14" t="s">
        <v>25</v>
      </c>
      <c r="C24" s="37">
        <v>7825833.99</v>
      </c>
      <c r="D24" s="37">
        <v>6713078.55</v>
      </c>
      <c r="E24" s="37">
        <v>907063.37</v>
      </c>
      <c r="F24" s="37">
        <v>0</v>
      </c>
      <c r="G24" s="38">
        <f t="shared" si="0"/>
        <v>15445975.909999998</v>
      </c>
      <c r="H24" s="11"/>
      <c r="I24" s="54"/>
      <c r="J24" s="15"/>
    </row>
    <row r="25" spans="1:10" ht="15">
      <c r="A25" s="1" t="s">
        <v>84</v>
      </c>
      <c r="B25" s="14" t="s">
        <v>26</v>
      </c>
      <c r="C25" s="37">
        <v>200000</v>
      </c>
      <c r="D25" s="37">
        <v>550000</v>
      </c>
      <c r="E25" s="37">
        <v>0</v>
      </c>
      <c r="F25" s="37">
        <v>0</v>
      </c>
      <c r="G25" s="38">
        <f t="shared" si="0"/>
        <v>750000</v>
      </c>
      <c r="H25" s="11"/>
      <c r="I25" s="54"/>
      <c r="J25" s="15"/>
    </row>
    <row r="26" spans="1:10" ht="17.25">
      <c r="A26" s="1" t="s">
        <v>84</v>
      </c>
      <c r="B26" s="14" t="s">
        <v>27</v>
      </c>
      <c r="C26" s="37">
        <v>0</v>
      </c>
      <c r="D26" s="57">
        <v>0</v>
      </c>
      <c r="E26" s="57">
        <v>0</v>
      </c>
      <c r="F26" s="37">
        <v>0</v>
      </c>
      <c r="G26" s="38">
        <f t="shared" si="0"/>
        <v>0</v>
      </c>
      <c r="H26" s="11"/>
      <c r="I26" s="55" t="s">
        <v>101</v>
      </c>
      <c r="J26" s="16">
        <v>-870524</v>
      </c>
    </row>
    <row r="27" spans="1:10" ht="17.25">
      <c r="A27" s="1" t="s">
        <v>84</v>
      </c>
      <c r="B27" s="14" t="s">
        <v>28</v>
      </c>
      <c r="C27" s="37">
        <v>0</v>
      </c>
      <c r="D27" s="37">
        <v>200000</v>
      </c>
      <c r="E27" s="57">
        <v>0</v>
      </c>
      <c r="F27" s="37">
        <v>0</v>
      </c>
      <c r="G27" s="58">
        <f t="shared" si="0"/>
        <v>200000</v>
      </c>
      <c r="H27" s="11"/>
      <c r="I27" s="55" t="s">
        <v>109</v>
      </c>
      <c r="J27" s="16">
        <v>-900000</v>
      </c>
    </row>
    <row r="28" spans="1:10" ht="15">
      <c r="A28" s="1" t="s">
        <v>84</v>
      </c>
      <c r="B28" s="14" t="s">
        <v>29</v>
      </c>
      <c r="C28" s="37">
        <v>0</v>
      </c>
      <c r="D28" s="37">
        <v>170000</v>
      </c>
      <c r="E28" s="37">
        <v>1530000</v>
      </c>
      <c r="F28" s="37">
        <v>0</v>
      </c>
      <c r="G28" s="38">
        <f t="shared" si="0"/>
        <v>1700000</v>
      </c>
      <c r="H28" s="11"/>
      <c r="I28" s="54"/>
      <c r="J28" s="15"/>
    </row>
    <row r="29" spans="1:10" ht="15">
      <c r="A29" s="1" t="s">
        <v>84</v>
      </c>
      <c r="B29" s="14" t="s">
        <v>30</v>
      </c>
      <c r="C29" s="37">
        <v>0</v>
      </c>
      <c r="D29" s="37">
        <v>50000</v>
      </c>
      <c r="E29" s="37">
        <v>292936.63</v>
      </c>
      <c r="F29" s="37">
        <v>0</v>
      </c>
      <c r="G29" s="38">
        <f t="shared" si="0"/>
        <v>342936.63</v>
      </c>
      <c r="H29" s="11"/>
      <c r="I29" s="54"/>
      <c r="J29" s="15"/>
    </row>
    <row r="30" spans="1:10" ht="17.25">
      <c r="A30" s="1" t="s">
        <v>84</v>
      </c>
      <c r="B30" s="14" t="s">
        <v>31</v>
      </c>
      <c r="C30" s="57">
        <v>0</v>
      </c>
      <c r="D30" s="37">
        <v>0</v>
      </c>
      <c r="E30" s="37">
        <v>0</v>
      </c>
      <c r="F30" s="57">
        <v>0</v>
      </c>
      <c r="G30" s="58">
        <f t="shared" si="0"/>
        <v>0</v>
      </c>
      <c r="H30" s="11"/>
      <c r="I30" s="55" t="s">
        <v>101</v>
      </c>
      <c r="J30" s="16">
        <v>-2000000</v>
      </c>
    </row>
    <row r="31" spans="1:10" ht="15">
      <c r="A31" s="1" t="s">
        <v>84</v>
      </c>
      <c r="B31" s="14" t="s">
        <v>32</v>
      </c>
      <c r="C31" s="37">
        <v>0</v>
      </c>
      <c r="D31" s="37">
        <v>0</v>
      </c>
      <c r="E31" s="37">
        <v>200000</v>
      </c>
      <c r="F31" s="37">
        <v>900000</v>
      </c>
      <c r="G31" s="38">
        <f t="shared" si="0"/>
        <v>1100000</v>
      </c>
      <c r="H31" s="11"/>
      <c r="I31" s="54"/>
      <c r="J31" s="15"/>
    </row>
    <row r="32" spans="1:10" ht="15">
      <c r="A32" s="1" t="s">
        <v>84</v>
      </c>
      <c r="B32" s="14" t="s">
        <v>33</v>
      </c>
      <c r="C32" s="37">
        <v>0</v>
      </c>
      <c r="D32" s="37">
        <v>1100000</v>
      </c>
      <c r="E32" s="37">
        <v>750000</v>
      </c>
      <c r="F32" s="37">
        <v>0</v>
      </c>
      <c r="G32" s="38">
        <f t="shared" si="0"/>
        <v>1850000</v>
      </c>
      <c r="H32" s="11"/>
      <c r="I32" s="54"/>
      <c r="J32" s="15"/>
    </row>
    <row r="33" spans="1:10" ht="17.25">
      <c r="A33" s="1" t="s">
        <v>84</v>
      </c>
      <c r="B33" s="14" t="s">
        <v>34</v>
      </c>
      <c r="C33" s="37">
        <v>0</v>
      </c>
      <c r="D33" s="37">
        <v>0</v>
      </c>
      <c r="E33" s="37">
        <v>0</v>
      </c>
      <c r="F33" s="57">
        <v>7120.359999999986</v>
      </c>
      <c r="G33" s="38">
        <f>SUM(C33:F33)</f>
        <v>7120.359999999986</v>
      </c>
      <c r="H33" s="11"/>
      <c r="I33" s="55" t="s">
        <v>99</v>
      </c>
      <c r="J33" s="16">
        <v>-492879.64</v>
      </c>
    </row>
    <row r="34" spans="1:10" ht="15">
      <c r="A34" s="1" t="s">
        <v>84</v>
      </c>
      <c r="B34" s="14" t="s">
        <v>35</v>
      </c>
      <c r="C34" s="37">
        <v>25176.88</v>
      </c>
      <c r="D34" s="37">
        <v>0</v>
      </c>
      <c r="E34" s="37">
        <v>0</v>
      </c>
      <c r="F34" s="37">
        <v>0</v>
      </c>
      <c r="G34" s="38">
        <f>SUM(C34:F34)</f>
        <v>25176.88</v>
      </c>
      <c r="H34" s="11"/>
      <c r="I34" s="54"/>
      <c r="J34" s="15"/>
    </row>
    <row r="35" spans="1:10" ht="17.25">
      <c r="A35" s="1" t="s">
        <v>84</v>
      </c>
      <c r="B35" s="14" t="s">
        <v>41</v>
      </c>
      <c r="C35" s="57">
        <f>1400000+2132493.97</f>
        <v>3532493.97</v>
      </c>
      <c r="D35" s="57">
        <v>1638030.23</v>
      </c>
      <c r="E35" s="37">
        <v>0</v>
      </c>
      <c r="F35" s="37">
        <v>0</v>
      </c>
      <c r="G35" s="58">
        <f>SUM(C35:F35)</f>
        <v>5170524.2</v>
      </c>
      <c r="H35" s="11"/>
      <c r="I35" s="55" t="s">
        <v>100</v>
      </c>
      <c r="J35" s="16">
        <v>3770524.2</v>
      </c>
    </row>
    <row r="36" spans="1:10" ht="15">
      <c r="A36" s="1" t="s">
        <v>81</v>
      </c>
      <c r="B36" s="14" t="s">
        <v>36</v>
      </c>
      <c r="C36" s="37">
        <v>0</v>
      </c>
      <c r="D36" s="37">
        <v>3000000</v>
      </c>
      <c r="E36" s="37">
        <v>0</v>
      </c>
      <c r="F36" s="37">
        <v>0</v>
      </c>
      <c r="G36" s="38">
        <f t="shared" si="0"/>
        <v>3000000</v>
      </c>
      <c r="H36" s="11"/>
      <c r="I36" s="54"/>
      <c r="J36" s="15"/>
    </row>
    <row r="37" spans="1:10" ht="15">
      <c r="A37" s="1" t="s">
        <v>81</v>
      </c>
      <c r="B37" s="14" t="s">
        <v>37</v>
      </c>
      <c r="C37" s="37">
        <v>928290.01</v>
      </c>
      <c r="D37" s="37">
        <v>0</v>
      </c>
      <c r="E37" s="37">
        <v>3750000</v>
      </c>
      <c r="F37" s="37">
        <v>0</v>
      </c>
      <c r="G37" s="38">
        <f t="shared" si="0"/>
        <v>4678290.01</v>
      </c>
      <c r="H37" s="11"/>
      <c r="I37" s="54"/>
      <c r="J37" s="15"/>
    </row>
    <row r="38" spans="1:10" ht="15">
      <c r="A38" s="1" t="s">
        <v>81</v>
      </c>
      <c r="B38" s="25" t="s">
        <v>38</v>
      </c>
      <c r="C38" s="37">
        <v>1000000</v>
      </c>
      <c r="D38" s="37">
        <v>1500000</v>
      </c>
      <c r="E38" s="37">
        <v>0</v>
      </c>
      <c r="F38" s="37">
        <v>0</v>
      </c>
      <c r="G38" s="38">
        <f t="shared" si="0"/>
        <v>2500000</v>
      </c>
      <c r="H38" s="11"/>
      <c r="I38" s="54"/>
      <c r="J38" s="15"/>
    </row>
    <row r="39" spans="1:10" ht="15">
      <c r="A39" s="1" t="s">
        <v>81</v>
      </c>
      <c r="B39" s="14" t="s">
        <v>39</v>
      </c>
      <c r="C39" s="37">
        <v>0</v>
      </c>
      <c r="D39" s="37">
        <v>1000000</v>
      </c>
      <c r="E39" s="37">
        <v>0</v>
      </c>
      <c r="F39" s="37">
        <v>0</v>
      </c>
      <c r="G39" s="38">
        <f t="shared" si="0"/>
        <v>1000000</v>
      </c>
      <c r="H39" s="11"/>
      <c r="I39" s="54"/>
      <c r="J39" s="15"/>
    </row>
    <row r="40" spans="1:10" ht="17.25">
      <c r="A40" s="1" t="s">
        <v>81</v>
      </c>
      <c r="B40" s="14" t="s">
        <v>40</v>
      </c>
      <c r="C40" s="57">
        <v>315258.05</v>
      </c>
      <c r="D40" s="57">
        <v>0</v>
      </c>
      <c r="E40" s="37">
        <v>0</v>
      </c>
      <c r="F40" s="37">
        <v>0</v>
      </c>
      <c r="G40" s="58">
        <f t="shared" si="0"/>
        <v>315258.05</v>
      </c>
      <c r="H40" s="11"/>
      <c r="I40" s="55" t="s">
        <v>106</v>
      </c>
      <c r="J40" s="16">
        <v>-1484741.95</v>
      </c>
    </row>
    <row r="41" spans="1:10" ht="15">
      <c r="A41" s="1" t="s">
        <v>81</v>
      </c>
      <c r="B41" s="14" t="s">
        <v>42</v>
      </c>
      <c r="C41" s="37">
        <v>700000</v>
      </c>
      <c r="D41" s="37">
        <v>400000</v>
      </c>
      <c r="E41" s="37">
        <v>0</v>
      </c>
      <c r="F41" s="37">
        <v>0</v>
      </c>
      <c r="G41" s="38">
        <f t="shared" si="0"/>
        <v>1100000</v>
      </c>
      <c r="H41" s="11"/>
      <c r="I41" s="54"/>
      <c r="J41" s="15"/>
    </row>
    <row r="42" spans="1:10" ht="17.25">
      <c r="A42" s="1" t="s">
        <v>81</v>
      </c>
      <c r="B42" s="14" t="s">
        <v>43</v>
      </c>
      <c r="C42" s="57">
        <v>132991.18</v>
      </c>
      <c r="D42" s="37">
        <v>0</v>
      </c>
      <c r="E42" s="37">
        <v>0</v>
      </c>
      <c r="F42" s="37">
        <v>0</v>
      </c>
      <c r="G42" s="58">
        <f t="shared" si="0"/>
        <v>132991.18</v>
      </c>
      <c r="H42" s="11"/>
      <c r="I42" s="55" t="s">
        <v>106</v>
      </c>
      <c r="J42" s="16">
        <v>-465124.82</v>
      </c>
    </row>
    <row r="43" spans="1:10" ht="17.25">
      <c r="A43" s="1" t="s">
        <v>81</v>
      </c>
      <c r="B43" s="14" t="s">
        <v>45</v>
      </c>
      <c r="C43" s="57">
        <f>0+100000</f>
        <v>100000</v>
      </c>
      <c r="D43" s="57">
        <f>132493.77</f>
        <v>132493.77</v>
      </c>
      <c r="E43" s="57">
        <f>4407495+92373+100000</f>
        <v>4599868</v>
      </c>
      <c r="F43" s="57">
        <f>1949866.77+43012.87</f>
        <v>1992879.6400000001</v>
      </c>
      <c r="G43" s="58">
        <f t="shared" si="0"/>
        <v>6825241.41</v>
      </c>
      <c r="H43" s="11"/>
      <c r="I43" s="55" t="s">
        <v>100</v>
      </c>
      <c r="J43" s="16">
        <v>2417746.41</v>
      </c>
    </row>
    <row r="44" spans="1:10" ht="15">
      <c r="A44" s="1" t="s">
        <v>81</v>
      </c>
      <c r="B44" s="14" t="s">
        <v>46</v>
      </c>
      <c r="C44" s="37">
        <v>0</v>
      </c>
      <c r="D44" s="37">
        <v>2584397.45</v>
      </c>
      <c r="E44" s="37">
        <v>1750000</v>
      </c>
      <c r="F44" s="37">
        <v>0</v>
      </c>
      <c r="G44" s="38">
        <f t="shared" si="0"/>
        <v>4334397.45</v>
      </c>
      <c r="H44" s="11"/>
      <c r="I44" s="54"/>
      <c r="J44" s="15"/>
    </row>
    <row r="45" spans="1:10" ht="17.25">
      <c r="A45" s="1" t="s">
        <v>92</v>
      </c>
      <c r="B45" s="14" t="s">
        <v>44</v>
      </c>
      <c r="C45" s="37">
        <v>2000000</v>
      </c>
      <c r="D45" s="66">
        <v>0</v>
      </c>
      <c r="E45" s="57">
        <f>4000000+1307627</f>
        <v>5307627</v>
      </c>
      <c r="F45" s="37">
        <v>0</v>
      </c>
      <c r="G45" s="58">
        <f>SUM(C45:F45)</f>
        <v>7307627</v>
      </c>
      <c r="H45" s="11"/>
      <c r="I45" s="55" t="s">
        <v>100</v>
      </c>
      <c r="J45" s="16">
        <v>1307627</v>
      </c>
    </row>
    <row r="46" spans="1:10" ht="15">
      <c r="A46" s="1" t="s">
        <v>82</v>
      </c>
      <c r="B46" s="14" t="s">
        <v>80</v>
      </c>
      <c r="C46" s="37">
        <v>651876</v>
      </c>
      <c r="D46" s="37">
        <v>0</v>
      </c>
      <c r="E46" s="37">
        <v>0</v>
      </c>
      <c r="F46" s="37">
        <v>0</v>
      </c>
      <c r="G46" s="38">
        <f t="shared" si="0"/>
        <v>651876</v>
      </c>
      <c r="H46" s="11"/>
      <c r="I46" s="54"/>
      <c r="J46" s="15"/>
    </row>
    <row r="47" spans="1:10" ht="15">
      <c r="A47" s="5" t="s">
        <v>47</v>
      </c>
      <c r="B47" s="24" t="s">
        <v>48</v>
      </c>
      <c r="C47" s="39">
        <v>100000</v>
      </c>
      <c r="D47" s="39">
        <v>0</v>
      </c>
      <c r="E47" s="39">
        <v>0</v>
      </c>
      <c r="F47" s="39">
        <v>0</v>
      </c>
      <c r="G47" s="40">
        <f t="shared" si="0"/>
        <v>100000</v>
      </c>
      <c r="H47" s="23"/>
      <c r="I47" s="54"/>
      <c r="J47" s="15"/>
    </row>
    <row r="48" spans="1:10" ht="15">
      <c r="A48" s="1" t="s">
        <v>47</v>
      </c>
      <c r="B48" s="14" t="s">
        <v>49</v>
      </c>
      <c r="C48" s="37">
        <v>2800000</v>
      </c>
      <c r="D48" s="37">
        <v>0</v>
      </c>
      <c r="E48" s="37">
        <v>0</v>
      </c>
      <c r="F48" s="37">
        <v>0</v>
      </c>
      <c r="G48" s="38">
        <f t="shared" si="0"/>
        <v>2800000</v>
      </c>
      <c r="H48" s="11"/>
      <c r="I48" s="54"/>
      <c r="J48" s="15"/>
    </row>
    <row r="49" spans="1:10" ht="15">
      <c r="A49" s="1" t="s">
        <v>47</v>
      </c>
      <c r="B49" s="14" t="s">
        <v>50</v>
      </c>
      <c r="C49" s="37">
        <v>2000000</v>
      </c>
      <c r="D49" s="37">
        <v>0</v>
      </c>
      <c r="E49" s="37">
        <v>0</v>
      </c>
      <c r="F49" s="37">
        <v>0</v>
      </c>
      <c r="G49" s="38">
        <f t="shared" si="0"/>
        <v>2000000</v>
      </c>
      <c r="H49" s="11"/>
      <c r="I49" s="54"/>
      <c r="J49" s="15"/>
    </row>
    <row r="50" spans="1:10" ht="15">
      <c r="A50" s="1" t="s">
        <v>47</v>
      </c>
      <c r="B50" s="14" t="s">
        <v>51</v>
      </c>
      <c r="C50" s="37">
        <v>1000000</v>
      </c>
      <c r="D50" s="37">
        <v>0</v>
      </c>
      <c r="E50" s="37">
        <v>0</v>
      </c>
      <c r="F50" s="37">
        <v>0</v>
      </c>
      <c r="G50" s="38">
        <f t="shared" si="0"/>
        <v>1000000</v>
      </c>
      <c r="H50" s="11"/>
      <c r="I50" s="54"/>
      <c r="J50" s="15"/>
    </row>
    <row r="51" spans="1:10" ht="15">
      <c r="A51" s="1" t="s">
        <v>47</v>
      </c>
      <c r="B51" s="14" t="s">
        <v>52</v>
      </c>
      <c r="C51" s="37">
        <v>1000000</v>
      </c>
      <c r="D51" s="37">
        <v>0</v>
      </c>
      <c r="E51" s="37">
        <v>0</v>
      </c>
      <c r="F51" s="37">
        <v>0</v>
      </c>
      <c r="G51" s="38">
        <f t="shared" si="0"/>
        <v>1000000</v>
      </c>
      <c r="H51" s="11"/>
      <c r="I51" s="54"/>
      <c r="J51" s="15"/>
    </row>
    <row r="52" spans="1:10" ht="15">
      <c r="A52" s="1" t="s">
        <v>47</v>
      </c>
      <c r="B52" s="14" t="s">
        <v>53</v>
      </c>
      <c r="C52" s="37">
        <v>1000000</v>
      </c>
      <c r="D52" s="37">
        <v>0</v>
      </c>
      <c r="E52" s="37">
        <v>0</v>
      </c>
      <c r="F52" s="37">
        <v>0</v>
      </c>
      <c r="G52" s="38">
        <f t="shared" si="0"/>
        <v>1000000</v>
      </c>
      <c r="H52" s="11"/>
      <c r="I52" s="54"/>
      <c r="J52" s="15"/>
    </row>
    <row r="53" spans="1:10" ht="15">
      <c r="A53" s="1" t="s">
        <v>47</v>
      </c>
      <c r="B53" s="14" t="s">
        <v>54</v>
      </c>
      <c r="C53" s="37">
        <v>1000000</v>
      </c>
      <c r="D53" s="37">
        <v>0</v>
      </c>
      <c r="E53" s="37">
        <v>0</v>
      </c>
      <c r="F53" s="37">
        <v>0</v>
      </c>
      <c r="G53" s="38">
        <f t="shared" si="0"/>
        <v>1000000</v>
      </c>
      <c r="H53" s="11"/>
      <c r="I53" s="54"/>
      <c r="J53" s="15"/>
    </row>
    <row r="54" spans="1:10" ht="15">
      <c r="A54" s="1" t="s">
        <v>47</v>
      </c>
      <c r="B54" s="14" t="s">
        <v>55</v>
      </c>
      <c r="C54" s="37">
        <v>1000000</v>
      </c>
      <c r="D54" s="37">
        <v>0</v>
      </c>
      <c r="E54" s="37">
        <v>0</v>
      </c>
      <c r="F54" s="37">
        <v>0</v>
      </c>
      <c r="G54" s="38">
        <f t="shared" si="0"/>
        <v>1000000</v>
      </c>
      <c r="H54" s="11"/>
      <c r="I54" s="54"/>
      <c r="J54" s="15"/>
    </row>
    <row r="55" spans="1:10" ht="15">
      <c r="A55" s="1" t="s">
        <v>47</v>
      </c>
      <c r="B55" s="14" t="s">
        <v>56</v>
      </c>
      <c r="C55" s="37">
        <v>1000000</v>
      </c>
      <c r="D55" s="37">
        <v>0</v>
      </c>
      <c r="E55" s="37">
        <v>0</v>
      </c>
      <c r="F55" s="37">
        <v>0</v>
      </c>
      <c r="G55" s="38">
        <f t="shared" si="0"/>
        <v>1000000</v>
      </c>
      <c r="H55" s="11"/>
      <c r="I55" s="54"/>
      <c r="J55" s="15"/>
    </row>
    <row r="56" spans="1:10" ht="15">
      <c r="A56" s="1" t="s">
        <v>47</v>
      </c>
      <c r="B56" s="14" t="s">
        <v>57</v>
      </c>
      <c r="C56" s="37">
        <v>1000000</v>
      </c>
      <c r="D56" s="37">
        <v>0</v>
      </c>
      <c r="E56" s="37">
        <v>0</v>
      </c>
      <c r="F56" s="37">
        <v>0</v>
      </c>
      <c r="G56" s="38">
        <f t="shared" si="0"/>
        <v>1000000</v>
      </c>
      <c r="H56" s="11"/>
      <c r="I56" s="54"/>
      <c r="J56" s="15"/>
    </row>
    <row r="57" spans="1:10" ht="15">
      <c r="A57" s="1" t="s">
        <v>47</v>
      </c>
      <c r="B57" s="14" t="s">
        <v>90</v>
      </c>
      <c r="C57" s="37">
        <v>2000000</v>
      </c>
      <c r="D57" s="37">
        <v>0</v>
      </c>
      <c r="E57" s="37">
        <v>0</v>
      </c>
      <c r="F57" s="37">
        <v>0</v>
      </c>
      <c r="G57" s="38">
        <f t="shared" si="0"/>
        <v>2000000</v>
      </c>
      <c r="H57" s="11"/>
      <c r="I57" s="54"/>
      <c r="J57" s="15"/>
    </row>
    <row r="58" spans="1:10" ht="15">
      <c r="A58" s="1" t="s">
        <v>47</v>
      </c>
      <c r="B58" s="14" t="s">
        <v>58</v>
      </c>
      <c r="C58" s="37">
        <v>1000000</v>
      </c>
      <c r="D58" s="37">
        <v>0</v>
      </c>
      <c r="E58" s="37">
        <v>0</v>
      </c>
      <c r="F58" s="37">
        <v>0</v>
      </c>
      <c r="G58" s="38">
        <f t="shared" si="0"/>
        <v>1000000</v>
      </c>
      <c r="H58" s="11"/>
      <c r="I58" s="54"/>
      <c r="J58" s="15"/>
    </row>
    <row r="59" spans="1:10" ht="15">
      <c r="A59" s="1" t="s">
        <v>47</v>
      </c>
      <c r="B59" s="14" t="s">
        <v>59</v>
      </c>
      <c r="C59" s="37">
        <v>10500000</v>
      </c>
      <c r="D59" s="37">
        <v>5125000</v>
      </c>
      <c r="E59" s="37">
        <v>0</v>
      </c>
      <c r="F59" s="37">
        <v>0</v>
      </c>
      <c r="G59" s="38">
        <f t="shared" si="0"/>
        <v>15625000</v>
      </c>
      <c r="H59" s="11"/>
      <c r="I59" s="54"/>
      <c r="J59" s="15"/>
    </row>
    <row r="60" spans="1:10" ht="15">
      <c r="A60" s="1" t="s">
        <v>47</v>
      </c>
      <c r="B60" s="14" t="s">
        <v>60</v>
      </c>
      <c r="C60" s="37">
        <v>0</v>
      </c>
      <c r="D60" s="37">
        <v>4000000</v>
      </c>
      <c r="E60" s="37">
        <v>0</v>
      </c>
      <c r="F60" s="37">
        <v>0</v>
      </c>
      <c r="G60" s="38">
        <f t="shared" si="0"/>
        <v>4000000</v>
      </c>
      <c r="H60" s="11"/>
      <c r="I60" s="54"/>
      <c r="J60" s="15"/>
    </row>
    <row r="61" spans="1:10" ht="15">
      <c r="A61" s="1" t="s">
        <v>47</v>
      </c>
      <c r="B61" s="14" t="s">
        <v>61</v>
      </c>
      <c r="C61" s="37">
        <v>5000000</v>
      </c>
      <c r="D61" s="37">
        <v>0</v>
      </c>
      <c r="E61" s="37">
        <v>0</v>
      </c>
      <c r="F61" s="37">
        <v>0</v>
      </c>
      <c r="G61" s="38">
        <f aca="true" t="shared" si="1" ref="G61:G81">SUM(C61:F61)</f>
        <v>5000000</v>
      </c>
      <c r="H61" s="11"/>
      <c r="I61" s="54"/>
      <c r="J61" s="15"/>
    </row>
    <row r="62" spans="1:10" ht="15">
      <c r="A62" s="1" t="s">
        <v>47</v>
      </c>
      <c r="B62" s="14" t="s">
        <v>62</v>
      </c>
      <c r="C62" s="37">
        <v>0</v>
      </c>
      <c r="D62" s="37">
        <v>8900000</v>
      </c>
      <c r="E62" s="37">
        <v>0</v>
      </c>
      <c r="F62" s="37">
        <v>0</v>
      </c>
      <c r="G62" s="38">
        <f t="shared" si="1"/>
        <v>8900000</v>
      </c>
      <c r="H62" s="11"/>
      <c r="I62" s="54"/>
      <c r="J62" s="15"/>
    </row>
    <row r="63" spans="1:10" ht="15">
      <c r="A63" s="1" t="s">
        <v>47</v>
      </c>
      <c r="B63" s="14" t="s">
        <v>63</v>
      </c>
      <c r="C63" s="37">
        <v>0</v>
      </c>
      <c r="D63" s="37">
        <v>2100000</v>
      </c>
      <c r="E63" s="37">
        <v>0</v>
      </c>
      <c r="F63" s="37">
        <v>0</v>
      </c>
      <c r="G63" s="38">
        <f t="shared" si="1"/>
        <v>2100000</v>
      </c>
      <c r="H63" s="11"/>
      <c r="I63" s="54"/>
      <c r="J63" s="15"/>
    </row>
    <row r="64" spans="1:10" ht="15">
      <c r="A64" s="1" t="s">
        <v>47</v>
      </c>
      <c r="B64" s="14" t="s">
        <v>64</v>
      </c>
      <c r="C64" s="37">
        <v>0</v>
      </c>
      <c r="D64" s="37">
        <v>478811</v>
      </c>
      <c r="E64" s="37">
        <v>0</v>
      </c>
      <c r="F64" s="37">
        <v>0</v>
      </c>
      <c r="G64" s="38">
        <f t="shared" si="1"/>
        <v>478811</v>
      </c>
      <c r="H64" s="11"/>
      <c r="I64" s="54"/>
      <c r="J64" s="15"/>
    </row>
    <row r="65" spans="1:10" ht="15">
      <c r="A65" s="1" t="s">
        <v>47</v>
      </c>
      <c r="B65" s="14" t="s">
        <v>65</v>
      </c>
      <c r="C65" s="37">
        <v>999900</v>
      </c>
      <c r="D65" s="37">
        <v>0</v>
      </c>
      <c r="E65" s="37">
        <v>0</v>
      </c>
      <c r="F65" s="37">
        <v>0</v>
      </c>
      <c r="G65" s="38">
        <f t="shared" si="1"/>
        <v>999900</v>
      </c>
      <c r="H65" s="11"/>
      <c r="I65" s="54"/>
      <c r="J65" s="15"/>
    </row>
    <row r="66" spans="1:10" ht="15">
      <c r="A66" s="1" t="s">
        <v>47</v>
      </c>
      <c r="B66" s="14" t="s">
        <v>66</v>
      </c>
      <c r="C66" s="37">
        <v>3000000</v>
      </c>
      <c r="D66" s="37">
        <v>500000</v>
      </c>
      <c r="E66" s="37">
        <v>0</v>
      </c>
      <c r="F66" s="37">
        <v>0</v>
      </c>
      <c r="G66" s="38">
        <f t="shared" si="1"/>
        <v>3500000</v>
      </c>
      <c r="H66" s="11"/>
      <c r="I66" s="54"/>
      <c r="J66" s="15"/>
    </row>
    <row r="67" spans="1:10" ht="15">
      <c r="A67" s="1" t="s">
        <v>47</v>
      </c>
      <c r="B67" s="14" t="s">
        <v>88</v>
      </c>
      <c r="C67" s="37">
        <v>0</v>
      </c>
      <c r="D67" s="37">
        <v>2500000</v>
      </c>
      <c r="E67" s="37">
        <v>1000000</v>
      </c>
      <c r="F67" s="37">
        <v>0</v>
      </c>
      <c r="G67" s="38">
        <f t="shared" si="1"/>
        <v>3500000</v>
      </c>
      <c r="H67" s="11"/>
      <c r="I67" s="54"/>
      <c r="J67" s="15"/>
    </row>
    <row r="68" spans="1:10" ht="15">
      <c r="A68" s="1" t="s">
        <v>47</v>
      </c>
      <c r="B68" s="14" t="s">
        <v>85</v>
      </c>
      <c r="C68" s="37">
        <v>0</v>
      </c>
      <c r="D68" s="37">
        <v>0</v>
      </c>
      <c r="E68" s="37">
        <v>2000000</v>
      </c>
      <c r="F68" s="37">
        <v>0</v>
      </c>
      <c r="G68" s="38">
        <f t="shared" si="1"/>
        <v>2000000</v>
      </c>
      <c r="H68" s="17"/>
      <c r="I68" s="54"/>
      <c r="J68" s="15"/>
    </row>
    <row r="69" spans="1:10" ht="15">
      <c r="A69" s="1" t="s">
        <v>47</v>
      </c>
      <c r="B69" s="14" t="s">
        <v>89</v>
      </c>
      <c r="C69" s="37">
        <v>0</v>
      </c>
      <c r="D69" s="37">
        <v>0</v>
      </c>
      <c r="E69" s="37">
        <v>4000000</v>
      </c>
      <c r="F69" s="37">
        <v>0</v>
      </c>
      <c r="G69" s="38">
        <f t="shared" si="1"/>
        <v>4000000</v>
      </c>
      <c r="H69" s="11"/>
      <c r="I69" s="54"/>
      <c r="J69" s="15"/>
    </row>
    <row r="70" spans="1:10" s="30" customFormat="1" ht="15">
      <c r="A70" s="1" t="s">
        <v>47</v>
      </c>
      <c r="B70" s="14" t="s">
        <v>87</v>
      </c>
      <c r="C70" s="37">
        <v>0</v>
      </c>
      <c r="D70" s="37">
        <v>0</v>
      </c>
      <c r="E70" s="37">
        <v>3131769.81</v>
      </c>
      <c r="F70" s="37">
        <v>0</v>
      </c>
      <c r="G70" s="38">
        <f t="shared" si="1"/>
        <v>3131769.81</v>
      </c>
      <c r="H70" s="29"/>
      <c r="I70" s="54"/>
      <c r="J70" s="15"/>
    </row>
    <row r="71" spans="1:10" ht="15">
      <c r="A71" s="53" t="s">
        <v>67</v>
      </c>
      <c r="B71" s="24" t="s">
        <v>86</v>
      </c>
      <c r="C71" s="39">
        <v>0</v>
      </c>
      <c r="D71" s="39">
        <v>0</v>
      </c>
      <c r="E71" s="39">
        <v>1536398.1099999999</v>
      </c>
      <c r="F71" s="39">
        <v>0</v>
      </c>
      <c r="G71" s="40">
        <v>1536398.1099999999</v>
      </c>
      <c r="H71" s="17"/>
      <c r="I71" s="55" t="s">
        <v>96</v>
      </c>
      <c r="J71" s="16">
        <v>0</v>
      </c>
    </row>
    <row r="72" spans="1:10" ht="15">
      <c r="A72" s="6" t="s">
        <v>67</v>
      </c>
      <c r="B72" s="6" t="s">
        <v>68</v>
      </c>
      <c r="C72" s="45">
        <v>80000</v>
      </c>
      <c r="D72" s="45">
        <v>0</v>
      </c>
      <c r="E72" s="45">
        <v>0</v>
      </c>
      <c r="F72" s="45">
        <v>0</v>
      </c>
      <c r="G72" s="47">
        <f t="shared" si="1"/>
        <v>80000</v>
      </c>
      <c r="H72" s="23"/>
      <c r="I72" s="54"/>
      <c r="J72" s="15"/>
    </row>
    <row r="73" spans="1:10" ht="15">
      <c r="A73" s="5" t="s">
        <v>69</v>
      </c>
      <c r="B73" s="5" t="s">
        <v>70</v>
      </c>
      <c r="C73" s="43">
        <v>10000000</v>
      </c>
      <c r="D73" s="43">
        <v>7000000</v>
      </c>
      <c r="E73" s="43">
        <v>0</v>
      </c>
      <c r="F73" s="43">
        <v>0</v>
      </c>
      <c r="G73" s="44">
        <f t="shared" si="1"/>
        <v>17000000</v>
      </c>
      <c r="H73" s="23"/>
      <c r="I73" s="54"/>
      <c r="J73" s="15"/>
    </row>
    <row r="74" spans="1:10" ht="17.25">
      <c r="A74" s="6" t="s">
        <v>69</v>
      </c>
      <c r="B74" s="6" t="s">
        <v>71</v>
      </c>
      <c r="C74" s="45">
        <v>0</v>
      </c>
      <c r="D74" s="59">
        <v>0</v>
      </c>
      <c r="E74" s="45">
        <v>0</v>
      </c>
      <c r="F74" s="46">
        <v>0</v>
      </c>
      <c r="G74" s="60">
        <f t="shared" si="1"/>
        <v>0</v>
      </c>
      <c r="H74" s="23"/>
      <c r="I74" s="55" t="s">
        <v>97</v>
      </c>
      <c r="J74" s="16">
        <v>-375000</v>
      </c>
    </row>
    <row r="75" spans="1:10" ht="17.25">
      <c r="A75" s="62" t="s">
        <v>98</v>
      </c>
      <c r="B75" s="62" t="s">
        <v>103</v>
      </c>
      <c r="C75" s="64">
        <v>225000</v>
      </c>
      <c r="D75" s="64">
        <v>375000</v>
      </c>
      <c r="E75" s="63"/>
      <c r="F75" s="65"/>
      <c r="G75" s="60">
        <f t="shared" si="1"/>
        <v>600000</v>
      </c>
      <c r="H75" s="23"/>
      <c r="I75" s="55" t="s">
        <v>102</v>
      </c>
      <c r="J75" s="16">
        <v>600000</v>
      </c>
    </row>
    <row r="76" spans="1:10" ht="14.45" customHeight="1">
      <c r="A76" s="5" t="s">
        <v>72</v>
      </c>
      <c r="B76" s="5" t="s">
        <v>73</v>
      </c>
      <c r="C76" s="43">
        <v>2000000</v>
      </c>
      <c r="D76" s="43">
        <v>0</v>
      </c>
      <c r="E76" s="43">
        <v>0</v>
      </c>
      <c r="F76" s="43">
        <v>0</v>
      </c>
      <c r="G76" s="44">
        <f t="shared" si="1"/>
        <v>2000000</v>
      </c>
      <c r="H76" s="23"/>
      <c r="I76" s="54"/>
      <c r="J76" s="15"/>
    </row>
    <row r="77" spans="1:10" s="30" customFormat="1" ht="14.45" customHeight="1">
      <c r="A77" s="1" t="s">
        <v>72</v>
      </c>
      <c r="B77" s="1" t="s">
        <v>74</v>
      </c>
      <c r="C77" s="35">
        <v>0</v>
      </c>
      <c r="D77" s="35">
        <v>0</v>
      </c>
      <c r="E77" s="35">
        <v>900000</v>
      </c>
      <c r="F77" s="35">
        <v>0</v>
      </c>
      <c r="G77" s="48">
        <f t="shared" si="1"/>
        <v>900000</v>
      </c>
      <c r="H77" s="31"/>
      <c r="I77" s="54"/>
      <c r="J77" s="15"/>
    </row>
    <row r="78" spans="1:10" ht="14.45" customHeight="1">
      <c r="A78" s="1" t="s">
        <v>72</v>
      </c>
      <c r="B78" s="1" t="s">
        <v>91</v>
      </c>
      <c r="C78" s="35">
        <v>0</v>
      </c>
      <c r="D78" s="35">
        <v>0</v>
      </c>
      <c r="E78" s="35">
        <v>0</v>
      </c>
      <c r="F78" s="35">
        <v>100000</v>
      </c>
      <c r="G78" s="36">
        <v>100000</v>
      </c>
      <c r="H78" s="11"/>
      <c r="I78" s="54"/>
      <c r="J78" s="15"/>
    </row>
    <row r="79" spans="1:10" ht="14.45" customHeight="1">
      <c r="A79" s="1" t="s">
        <v>72</v>
      </c>
      <c r="B79" s="1" t="s">
        <v>75</v>
      </c>
      <c r="C79" s="35">
        <v>0</v>
      </c>
      <c r="D79" s="35">
        <v>0</v>
      </c>
      <c r="E79" s="35">
        <v>3000000</v>
      </c>
      <c r="F79" s="35">
        <v>0</v>
      </c>
      <c r="G79" s="36">
        <f t="shared" si="1"/>
        <v>3000000</v>
      </c>
      <c r="H79" s="11"/>
      <c r="I79" s="54"/>
      <c r="J79" s="15"/>
    </row>
    <row r="80" spans="1:10" ht="14.45" customHeight="1">
      <c r="A80" s="1" t="s">
        <v>72</v>
      </c>
      <c r="B80" s="1" t="s">
        <v>104</v>
      </c>
      <c r="C80" s="61">
        <v>600000</v>
      </c>
      <c r="D80" s="35">
        <v>0</v>
      </c>
      <c r="E80" s="49">
        <v>0</v>
      </c>
      <c r="F80" s="35">
        <v>0</v>
      </c>
      <c r="G80" s="36">
        <f t="shared" si="1"/>
        <v>600000</v>
      </c>
      <c r="H80" s="11"/>
      <c r="I80" s="55" t="s">
        <v>102</v>
      </c>
      <c r="J80" s="16">
        <v>600000</v>
      </c>
    </row>
    <row r="81" spans="1:10" ht="14.45" customHeight="1">
      <c r="A81" s="6" t="s">
        <v>72</v>
      </c>
      <c r="B81" s="6" t="s">
        <v>76</v>
      </c>
      <c r="C81" s="59">
        <v>100000</v>
      </c>
      <c r="D81" s="35">
        <v>0</v>
      </c>
      <c r="E81" s="61">
        <v>0</v>
      </c>
      <c r="F81" s="35">
        <v>0</v>
      </c>
      <c r="G81" s="36">
        <f t="shared" si="1"/>
        <v>100000</v>
      </c>
      <c r="H81" s="11"/>
      <c r="I81" s="55" t="s">
        <v>107</v>
      </c>
      <c r="J81" s="16">
        <v>-200000</v>
      </c>
    </row>
    <row r="82" spans="1:10" ht="14.45" customHeight="1">
      <c r="A82" s="1"/>
      <c r="B82" s="2" t="s">
        <v>77</v>
      </c>
      <c r="C82" s="49">
        <f>SUM(C8:C81)</f>
        <v>98657349.08</v>
      </c>
      <c r="D82" s="50">
        <f>SUM(D8:D81)</f>
        <v>102688198</v>
      </c>
      <c r="E82" s="50">
        <f>SUM(E8:E81)</f>
        <v>84241143.92</v>
      </c>
      <c r="F82" s="50">
        <f>SUM(F8:F81)</f>
        <v>49483531</v>
      </c>
      <c r="G82" s="51">
        <f>SUM(G8:G81)</f>
        <v>335070222</v>
      </c>
      <c r="H82" s="23"/>
      <c r="I82" s="54"/>
      <c r="J82" s="15"/>
    </row>
    <row r="83" spans="1:10" ht="14.45" customHeight="1">
      <c r="A83" s="1"/>
      <c r="B83" s="1"/>
      <c r="C83" s="1"/>
      <c r="D83" s="1"/>
      <c r="E83" s="1"/>
      <c r="F83" s="1"/>
      <c r="G83" s="1"/>
      <c r="H83" s="1"/>
      <c r="I83" s="15"/>
      <c r="J83" s="14"/>
    </row>
    <row r="84" spans="1:9" ht="15">
      <c r="A84" s="1"/>
      <c r="B84" s="1"/>
      <c r="C84" s="7"/>
      <c r="D84" s="7"/>
      <c r="E84" s="1"/>
      <c r="F84" s="1"/>
      <c r="G84" s="52">
        <f>D1-G82</f>
        <v>0</v>
      </c>
      <c r="H84" s="8"/>
      <c r="I84" s="15"/>
    </row>
    <row r="85" ht="15">
      <c r="G85" s="9" t="s">
        <v>78</v>
      </c>
    </row>
  </sheetData>
  <hyperlinks>
    <hyperlink ref="A3" r:id="rId1" display="https://pittsburgh.legistar.com/LegislationDetail.aspx?ID=6706137&amp;GUID=3AF78A0E-83D1-4C0B-9515-EF9FAEA06A97&amp;FullText=1"/>
  </hyperlinks>
  <printOptions/>
  <pageMargins left="0.25" right="0.25" top="0.75" bottom="0.75" header="0.3" footer="0.3"/>
  <pageSetup fitToHeight="0" fitToWidth="1" horizontalDpi="600" verticalDpi="600" orientation="landscape" paperSize="5" scale="70" r:id="rId2"/>
  <rowBreaks count="1" manualBreakCount="1">
    <brk id="46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e9ea517-87af-4538-8a97-e96694b7b5b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21DB4AA638584FA4EDB881ED141AF4" ma:contentTypeVersion="16" ma:contentTypeDescription="Create a new document." ma:contentTypeScope="" ma:versionID="5dc8a50d52ac439bb64ca46191793833">
  <xsd:schema xmlns:xsd="http://www.w3.org/2001/XMLSchema" xmlns:xs="http://www.w3.org/2001/XMLSchema" xmlns:p="http://schemas.microsoft.com/office/2006/metadata/properties" xmlns:ns3="8f8ab3f8-3e8e-4b9c-968b-c6f9209e75c1" xmlns:ns4="2e9ea517-87af-4538-8a97-e96694b7b5b9" targetNamespace="http://schemas.microsoft.com/office/2006/metadata/properties" ma:root="true" ma:fieldsID="ae4af6ba1d94c6bc1ee46607c77c36f7" ns3:_="" ns4:_="">
    <xsd:import namespace="8f8ab3f8-3e8e-4b9c-968b-c6f9209e75c1"/>
    <xsd:import namespace="2e9ea517-87af-4538-8a97-e96694b7b5b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8ab3f8-3e8e-4b9c-968b-c6f9209e75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ea517-87af-4538-8a97-e96694b7b5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3B23E3-6D89-47FD-A22D-60F21BDEECE8}">
  <ds:schemaRefs>
    <ds:schemaRef ds:uri="8f8ab3f8-3e8e-4b9c-968b-c6f9209e75c1"/>
    <ds:schemaRef ds:uri="2e9ea517-87af-4538-8a97-e96694b7b5b9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7719E55-820A-4DB0-98DA-44C03ADF6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8ab3f8-3e8e-4b9c-968b-c6f9209e75c1"/>
    <ds:schemaRef ds:uri="2e9ea517-87af-4538-8a97-e96694b7b5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AD2562-6F1B-495A-B513-1EB35E1C61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McDevitt, Peter</dc:creator>
  <cp:keywords/>
  <dc:description/>
  <cp:lastModifiedBy>Cornell, Patrick</cp:lastModifiedBy>
  <cp:lastPrinted>2023-08-01T17:21:01Z</cp:lastPrinted>
  <dcterms:created xsi:type="dcterms:W3CDTF">2022-12-15T18:49:02Z</dcterms:created>
  <dcterms:modified xsi:type="dcterms:W3CDTF">2024-06-28T15:31:07Z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0x0101009421DB4AA638584FA4EDB881ED141AF4</vt:lpwstr>
  </property>
</Properties>
</file>